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75" tabRatio="977" activeTab="14"/>
  </bookViews>
  <sheets>
    <sheet name="ф.1.1" sheetId="1" r:id="rId1"/>
    <sheet name="ф.1.2." sheetId="2" r:id="rId2"/>
    <sheet name="ф.8.1." sheetId="3" r:id="rId3"/>
    <sheet name="Ф.8.3. " sheetId="4" r:id="rId4"/>
    <sheet name="Ф.2.1." sheetId="5" r:id="rId5"/>
    <sheet name="Ф.2.2." sheetId="6" r:id="rId6"/>
    <sheet name="Ф.2.3." sheetId="7" r:id="rId7"/>
    <sheet name="ф.3.1. " sheetId="8" r:id="rId8"/>
    <sheet name="ф.3.2." sheetId="9" r:id="rId9"/>
    <sheet name="ф.3.3." sheetId="10" r:id="rId10"/>
    <sheet name="ф.8.1.1" sheetId="11" r:id="rId11"/>
    <sheet name="Ф.1.5." sheetId="12" r:id="rId12"/>
    <sheet name="Ф.2.4." sheetId="13" r:id="rId13"/>
    <sheet name="ф.1.9" sheetId="14" r:id="rId14"/>
    <sheet name="ф.4.1 2019" sheetId="15" r:id="rId15"/>
    <sheet name="ф.4.2 2019" sheetId="16" r:id="rId16"/>
  </sheets>
  <externalReferences>
    <externalReference r:id="rId19"/>
  </externalReferences>
  <definedNames>
    <definedName name="TABLE" localSheetId="14">'ф.4.1 2019'!#REF!</definedName>
    <definedName name="TABLE" localSheetId="15">'ф.4.2 2019'!#REF!</definedName>
    <definedName name="TABLE" localSheetId="2">'ф.8.1.'!#REF!</definedName>
    <definedName name="TABLE" localSheetId="10">'ф.8.1.1'!#REF!</definedName>
    <definedName name="TABLE" localSheetId="3">'Ф.8.3. '!#REF!</definedName>
    <definedName name="TABLE_2" localSheetId="14">'ф.4.1 2019'!#REF!</definedName>
    <definedName name="TABLE_2" localSheetId="15">'ф.4.2 2019'!#REF!</definedName>
    <definedName name="TABLE_2" localSheetId="2">'ф.8.1.'!#REF!</definedName>
    <definedName name="TABLE_2" localSheetId="10">'ф.8.1.1'!#REF!</definedName>
    <definedName name="TABLE_2" localSheetId="3">'Ф.8.3. '!#REF!</definedName>
    <definedName name="_xlnm.Print_Titles" localSheetId="4">'Ф.2.1.'!$18:$20</definedName>
    <definedName name="_xlnm.Print_Titles" localSheetId="5">'Ф.2.2.'!$7:$9</definedName>
    <definedName name="_xlnm.Print_Titles" localSheetId="6">'Ф.2.3.'!$7:$9</definedName>
    <definedName name="_xlnm.Print_Titles" localSheetId="12">'Ф.2.4.'!$9:$11</definedName>
    <definedName name="_xlnm.Print_Titles" localSheetId="14">'ф.4.1 2019'!$9:$9</definedName>
    <definedName name="_xlnm.Print_Titles" localSheetId="2">'ф.8.1.'!$7:$12</definedName>
    <definedName name="_xlnm.Print_Titles" localSheetId="10">'ф.8.1.1'!$6:$11</definedName>
    <definedName name="_xlnm.Print_Area" localSheetId="0">'ф.1.1'!$A$1:$HZ$44</definedName>
    <definedName name="_xlnm.Print_Area" localSheetId="1">'ф.1.2.'!$A$1:$DX$14</definedName>
    <definedName name="_xlnm.Print_Area" localSheetId="11">'Ф.1.5.'!$A$1:$FE$25</definedName>
    <definedName name="_xlnm.Print_Area" localSheetId="4">'Ф.2.1.'!$A$1:$DD$59</definedName>
    <definedName name="_xlnm.Print_Area" localSheetId="5">'Ф.2.2.'!$A$1:$DD$35</definedName>
    <definedName name="_xlnm.Print_Area" localSheetId="6">'Ф.2.3.'!$A$1:$DC$51</definedName>
    <definedName name="_xlnm.Print_Area" localSheetId="12">'Ф.2.4.'!$A$1:$DD$56</definedName>
    <definedName name="_xlnm.Print_Area" localSheetId="7">'ф.3.1. '!$A$1:$BO$30</definedName>
    <definedName name="_xlnm.Print_Area" localSheetId="8">'ф.3.2.'!$A$1:$BO$23</definedName>
    <definedName name="_xlnm.Print_Area" localSheetId="9">'ф.3.3.'!$A$1:$BO$23</definedName>
    <definedName name="_xlnm.Print_Area" localSheetId="14">'ф.4.1 2019'!$A$1:$CZ$32</definedName>
    <definedName name="_xlnm.Print_Area" localSheetId="15">'ф.4.2 2019'!$A$1:$CZ$28</definedName>
    <definedName name="_xlnm.Print_Area" localSheetId="2">'ф.8.1.'!$A$1:$CK$25</definedName>
    <definedName name="_xlnm.Print_Area" localSheetId="10">'ф.8.1.1'!$A$1:$BF$19</definedName>
    <definedName name="_xlnm.Print_Area" localSheetId="3">'Ф.8.3. '!$A$1:$DA$27</definedName>
  </definedNames>
  <calcPr fullCalcOnLoad="1"/>
</workbook>
</file>

<file path=xl/sharedStrings.xml><?xml version="1.0" encoding="utf-8"?>
<sst xmlns="http://schemas.openxmlformats.org/spreadsheetml/2006/main" count="713" uniqueCount="370">
  <si>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</si>
  <si>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</si>
  <si>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</si>
  <si>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</si>
  <si>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</si>
  <si>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</si>
  <si>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</si>
  <si>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</si>
  <si>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</si>
  <si>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</si>
  <si>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</si>
  <si>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</si>
  <si>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</si>
  <si>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1.3.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</si>
  <si>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</si>
  <si>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</si>
  <si>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</si>
  <si>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</si>
  <si>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</si>
  <si>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</si>
  <si>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</si>
  <si>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</si>
  <si>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</si>
  <si>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</si>
  <si>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</si>
  <si>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</si>
  <si>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</si>
  <si>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</si>
  <si>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</si>
  <si>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за </t>
  </si>
  <si>
    <t>Наименование электросетевой организации</t>
  </si>
  <si>
    <t>№ п/п</t>
  </si>
  <si>
    <t>Время и дата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</si>
  <si>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</si>
  <si>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1 категории надежности</t>
  </si>
  <si>
    <t>2 категории надежности</t>
  </si>
  <si>
    <t>3 категории надежности</t>
  </si>
  <si>
    <t>1</t>
  </si>
  <si>
    <t>…</t>
  </si>
  <si>
    <t>i</t>
  </si>
  <si>
    <t>Подпись</t>
  </si>
  <si>
    <t>Ф.И.О.</t>
  </si>
  <si>
    <t>Наименование составляющей показателя</t>
  </si>
  <si>
    <t>Метод определения</t>
  </si>
  <si>
    <t>В соответствии с заключенными договорами 
по передаче электроэнергии</t>
  </si>
  <si>
    <t>2</t>
  </si>
  <si>
    <t>3</t>
  </si>
  <si>
    <t>4</t>
  </si>
  <si>
    <t>Должность</t>
  </si>
  <si>
    <t>Форма 2.4 - Плановые значения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</si>
  <si>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</si>
  <si>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</si>
  <si>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Форма 1.5 - Предложения 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</si>
  <si>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ПОТРЕБИТЕЛЕЙ УСЛУГ ТЕРРИТОРИАЛЬНЫМИ СЕТЕВЫМИ ОРГАНИЗАЦИЯМИ, ДОЛГОСРОЧНЫЕ ПЕРИОДЫ РЕГУЛИРОВАНИЯ КОТОРЫХ, НАЧАЛИСЬ С 2014 И ДО 2018 ГОДА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</si>
  <si>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</si>
  <si>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</si>
  <si>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8.1.1 - Ведомость присоединений потребителей услуг сетевой организации</t>
    </r>
  </si>
  <si>
    <t>(Образец)</t>
  </si>
  <si>
    <t>Наименование сетевой организации, субъект Российской Федерации</t>
  </si>
  <si>
    <t>Значение характеристики</t>
  </si>
  <si>
    <t>Число разъединителей и выключателей, шт.</t>
  </si>
  <si>
    <t>(форма 9.1)</t>
  </si>
  <si>
    <t>(форма 9.2)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</si>
  <si>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</si>
  <si>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Характеристики и (или) условия деятельности сетевой организации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</si>
  <si>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</si>
  <si>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</si>
  <si>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</si>
  <si>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</si>
  <si>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</si>
  <si>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(п. 1.1/п.1)</t>
  </si>
  <si>
    <t>Максимальной за год число точек поставки, шт.</t>
  </si>
  <si>
    <t>(значение из формы п.1 формы 1.3 приложения 1 к методическим указаниям)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</si>
  <si>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</si>
  <si>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</si>
  <si>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</t>
    </r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</si>
  <si>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</si>
  <si>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),                                                                               Птпр = 0,4 х Пзаяв_тпр + 0,4 х Пнс_тпр + 0,2 х Пнпа_тпр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</si>
  <si>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                                 Птсо = 0,1 х Ин + 0,7 х Ис + 0,2 х Рс</t>
    </r>
  </si>
  <si>
    <t>Для ТСО, долгосрочный период регулирования которой, начинается с 2018г.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</si>
  <si>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об, (Коб.  = α х Кнад + β1 х Ккач1 + β2 х Ккач2)</t>
    </r>
  </si>
  <si>
    <t>(в ред. Приказа Минэнерго России от 21.06.2017 № 544)</t>
  </si>
  <si>
    <t>Форма 4.1. Показатели уровня надежности и уровня качества оказываемых услуг 
сетевой организации</t>
  </si>
  <si>
    <t>Наименование сетевой организации (подразделения/филиала)</t>
  </si>
  <si>
    <t>Показатель</t>
  </si>
  <si>
    <t>№ формулы (пункта) методических указаний</t>
  </si>
  <si>
    <t>7 или 12</t>
  </si>
  <si>
    <t>11</t>
  </si>
  <si>
    <t>Пункт 4.1 методических указаний</t>
  </si>
  <si>
    <t>Пункт 4.2 методических указаний</t>
  </si>
  <si>
    <t>Пункт 5 методических 
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</si>
  <si>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</si>
  <si>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</si>
  <si>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</si>
  <si>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</si>
  <si>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</si>
  <si>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</si>
  <si>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</si>
  <si>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</si>
  <si>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</si>
  <si>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</si>
  <si>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</si>
  <si>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</si>
  <si>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</si>
  <si>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</si>
  <si>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</si>
  <si>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</si>
  <si>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</si>
  <si>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</si>
  <si>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</si>
  <si>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</si>
  <si>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</si>
  <si>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</si>
  <si>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</si>
  <si>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</si>
  <si>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t xml:space="preserve">Наименование структурной единицы сетевой организации </t>
  </si>
  <si>
    <t>Диспетчерское наименование объекта электросетевого ххзяйства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</si>
  <si>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</si>
  <si>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Вид объекта : КЛ, ВЛ, ПС, ТП, РП</t>
  </si>
  <si>
    <t>Вид прекращения передачи электроэнергии (П,А,В)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</si>
  <si>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</si>
  <si>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 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</si>
  <si>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</si>
  <si>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</si>
  <si>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организации,в отношении которых произошел перерыв электроснабжения, шт., в том числе: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</si>
  <si>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</si>
  <si>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</si>
  <si>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ВСЕГО</t>
  </si>
  <si>
    <t>ВН (110 кВ и выше)</t>
  </si>
  <si>
    <t>СН1 (35 кВ)</t>
  </si>
  <si>
    <t>СН2 (6-20 кВ)</t>
  </si>
  <si>
    <t>НН (0,22 - 1 кВ)</t>
  </si>
  <si>
    <t>Смежные сетевые организации и производители электрической энергии</t>
  </si>
  <si>
    <t>Номер прекращения передачи электрической энергии / Номер итоговой строки</t>
  </si>
  <si>
    <t>Данные о факте прекращения передачи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</si>
  <si>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 , кВт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</si>
  <si>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</si>
  <si>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</si>
  <si>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</si>
  <si>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</si>
  <si>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</si>
  <si>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</si>
  <si>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(0-нет, 1-да)</t>
  </si>
  <si>
    <t>ИТОГО по всем прекращениям передачи ээ за отчетный период:</t>
  </si>
  <si>
    <t>по ограничениям, связанным с проведением ремонтных работ</t>
  </si>
  <si>
    <t>по аварийным ограничениям</t>
  </si>
  <si>
    <t>П</t>
  </si>
  <si>
    <t>А</t>
  </si>
  <si>
    <t>И</t>
  </si>
  <si>
    <t>по внерегламентным отключениям</t>
  </si>
  <si>
    <t>В</t>
  </si>
  <si>
    <t>по внерегламентным отключениям, учитываемых при расчете индикативных показателей надежности</t>
  </si>
  <si>
    <t>В1</t>
  </si>
  <si>
    <t>х</t>
  </si>
  <si>
    <t>0;1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</si>
  <si>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</si>
  <si>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Вторичный уровень присоединения</t>
  </si>
  <si>
    <t>Диспетчерское наименование ВЛ, КЛ</t>
  </si>
  <si>
    <t>Класс напряжения, кВ</t>
  </si>
  <si>
    <t>Первичный уровень присоединения</t>
  </si>
  <si>
    <t>Количество точек поставки потребителей услуг сетевой организации,присоединенных к первичному уровню присоединения, шт.</t>
  </si>
  <si>
    <t>НН (ниже 1 кВ)</t>
  </si>
  <si>
    <t>Приложение № 1</t>
  </si>
  <si>
    <t>заполняем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</si>
  <si>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</si>
  <si>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</si>
  <si>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</si>
  <si>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</si>
  <si>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</si>
  <si>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</si>
  <si>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</si>
  <si>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</si>
  <si>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 год</t>
  </si>
  <si>
    <t>Дата</t>
  </si>
  <si>
    <t>Обосновывающие данные для расчета *                                                                                                                                                 (Данные оперативного журнала учета)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</si>
  <si>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</si>
  <si>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</si>
  <si>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</si>
  <si>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</si>
  <si>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</si>
  <si>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</si>
  <si>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</si>
  <si>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</si>
  <si>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</si>
  <si>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</si>
  <si>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</si>
  <si>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</si>
  <si>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</si>
  <si>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</si>
  <si>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</si>
  <si>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</si>
  <si>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</si>
  <si>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 xml:space="preserve"> 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</si>
  <si>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</si>
  <si>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</si>
  <si>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</si>
  <si>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</si>
  <si>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r>
      <t xml:space="preserve"> г. число точек присоединения, шт. - (N </t>
    </r>
    <r>
      <rPr>
        <vertAlign val="subscript"/>
        <sz val="11"/>
        <rFont val="Times New Roman"/>
        <family val="1"/>
      </rPr>
      <t>тп</t>
    </r>
    <r>
      <rPr>
        <sz val="11"/>
        <rFont val="Times New Roman"/>
        <family val="1"/>
      </rPr>
      <t>)</t>
    </r>
  </si>
  <si>
    <t>Максимальное значение -
по гр. 4 формы 1.1  -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</si>
  <si>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</si>
  <si>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3 формы 1.1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</si>
  <si>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</si>
  <si>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Наименование показателя</t>
  </si>
  <si>
    <t>Значение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</si>
  <si>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</si>
  <si>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Наименование</t>
  </si>
  <si>
    <t>-</t>
  </si>
  <si>
    <r>
      <t>электросетевой организации _____________________________________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</t>
    </r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</si>
  <si>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</si>
  <si>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</si>
  <si>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</si>
  <si>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</si>
  <si>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</si>
  <si>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</si>
  <si>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</si>
  <si>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</si>
  <si>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</si>
  <si>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</si>
  <si>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</si>
  <si>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</si>
  <si>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</si>
  <si>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</si>
  <si>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</si>
  <si>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</si>
  <si>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</si>
  <si>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</si>
  <si>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r>
      <t xml:space="preserve">б) наличие положения о деятельности структурного подразделения по работе 
с заявителями и потребителями услуг
</t>
    </r>
    <r>
      <rPr>
        <sz val="11"/>
        <color indexed="10"/>
        <rFont val="Times New Roman"/>
        <family val="1"/>
      </rPr>
      <t>(наличие - 1, отсутствие - 0), шт.</t>
    </r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</si>
  <si>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</si>
  <si>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</si>
  <si>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</si>
  <si>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</si>
  <si>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</si>
  <si>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r>
      <t xml:space="preserve">номера для приема обращений потребителей услуг </t>
    </r>
    <r>
      <rPr>
        <sz val="11"/>
        <color indexed="10"/>
        <rFont val="Times New Roman"/>
        <family val="1"/>
      </rPr>
      <t>(наличие - 1, отсутствие - 0)</t>
    </r>
  </si>
  <si>
    <t>2.2. Наличие информационно-</t>
  </si>
  <si>
    <r>
      <t xml:space="preserve">справочной системы для автоматизации обработки обращений потребителей услуг, поступивших по телефону </t>
    </r>
    <r>
      <rPr>
        <sz val="11"/>
        <color indexed="10"/>
        <rFont val="Times New Roman"/>
        <family val="1"/>
      </rPr>
      <t>(наличие - 1, отсутствие - 0)</t>
    </r>
  </si>
  <si>
    <t>2.3. Наличие системы</t>
  </si>
  <si>
    <r>
      <t xml:space="preserve">автоинформирования потребителей услуг по телефону, предназначенной для доведения до них типовой информации </t>
    </r>
    <r>
      <rPr>
        <sz val="11"/>
        <color indexed="10"/>
        <rFont val="Times New Roman"/>
        <family val="1"/>
      </rPr>
      <t>(наличие - 1, отсутствие - 0)</t>
    </r>
  </si>
  <si>
    <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  </r>
    <r>
      <rPr>
        <sz val="11"/>
        <color indexed="10"/>
        <rFont val="Times New Roman"/>
        <family val="1"/>
      </rPr>
      <t xml:space="preserve"> (наличие - 1, отсутствие - 0)</t>
    </r>
  </si>
  <si>
    <r>
  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</t>
    </r>
    <r>
      <rPr>
        <sz val="11"/>
        <color indexed="10"/>
        <rFont val="Times New Roman"/>
        <family val="1"/>
      </rPr>
      <t>(проведение - 1, отсутствие - 0)</t>
    </r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</si>
  <si>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</si>
  <si>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</si>
  <si>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</si>
  <si>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</si>
  <si>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</si>
  <si>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</si>
  <si>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</si>
  <si>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</si>
  <si>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</si>
  <si>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</si>
  <si>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</si>
  <si>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</si>
  <si>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</si>
  <si>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</si>
  <si>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</si>
  <si>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</si>
  <si>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r>
      <t xml:space="preserve">установленной процедуры согласования с потребителями услуг графиков вывода электросетевого оборудования в ремонт и (или) из эксплуатации </t>
    </r>
    <r>
      <rPr>
        <sz val="11"/>
        <color indexed="10"/>
        <rFont val="Times New Roman"/>
        <family val="1"/>
      </rPr>
      <t>(наличие - 1, отсутствие - 0)</t>
    </r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</si>
  <si>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</si>
  <si>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r>
  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</t>
    </r>
    <r>
      <rPr>
        <sz val="11"/>
        <color indexed="10"/>
        <rFont val="Times New Roman"/>
        <family val="1"/>
      </rPr>
      <t>(наличие - 1, отсутствие - 0)</t>
    </r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</si>
  <si>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</si>
  <si>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</si>
  <si>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</si>
  <si>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</si>
  <si>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</si>
  <si>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</si>
  <si>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</si>
  <si>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</si>
  <si>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</si>
  <si>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</si>
  <si>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</si>
  <si>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</si>
  <si>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</si>
  <si>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</si>
  <si>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</si>
  <si>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</si>
  <si>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</si>
  <si>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</si>
  <si>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</si>
  <si>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</si>
  <si>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</si>
  <si>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</si>
  <si>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</si>
  <si>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</si>
  <si>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</si>
  <si>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</si>
  <si>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</si>
  <si>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</si>
  <si>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</si>
  <si>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</si>
  <si>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 xml:space="preserve">ФОРМЫ, ИСПОЛЬЗУЕМЫЕ </t>
  </si>
  <si>
    <t xml:space="preserve">ДЛЯ РАСЧЕТА ЗНАЧЕНИЯ ПОКАЗАТЕЛЯ КАЧЕСТВА ОБСЛУЖИВАНИЯ </t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</si>
  <si>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</si>
  <si>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</si>
  <si>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</si>
  <si>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</si>
  <si>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</si>
  <si>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</si>
  <si>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</si>
  <si>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</si>
  <si>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</si>
  <si>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</si>
  <si>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</si>
  <si>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</si>
  <si>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</si>
  <si>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</si>
  <si>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</si>
  <si>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</si>
  <si>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</si>
  <si>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</si>
  <si>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</si>
  <si>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</si>
  <si>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</si>
  <si>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</si>
  <si>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</si>
  <si>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</si>
  <si>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</si>
  <si>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</si>
  <si>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</si>
  <si>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заяв_тпр</t>
    </r>
    <r>
      <rPr>
        <sz val="11"/>
        <color indexed="10"/>
        <rFont val="Times New Roman"/>
        <family val="1"/>
      </rPr>
      <t xml:space="preserve">) = 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</si>
  <si>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</si>
  <si>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</si>
  <si>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</si>
  <si>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</si>
  <si>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 xml:space="preserve">Показатель качества исполнения договоров об осуществлении технологического присоединения 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</si>
  <si>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</si>
  <si>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нс_тпр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сд_тпр</t>
    </r>
    <r>
      <rPr>
        <sz val="11"/>
        <color indexed="10"/>
        <rFont val="Times New Roman"/>
        <family val="1"/>
      </rPr>
      <t xml:space="preserve">) = 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</si>
  <si>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</si>
  <si>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</si>
  <si>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</si>
  <si>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</si>
  <si>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</si>
  <si>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</si>
  <si>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нпа_тпр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>- N</t>
    </r>
    <r>
      <rPr>
        <vertAlign val="subscript"/>
        <sz val="12"/>
        <color indexed="10"/>
        <rFont val="Times New Roman"/>
        <family val="1"/>
      </rPr>
      <t>н_тпр</t>
    </r>
    <r>
      <rPr>
        <sz val="11"/>
        <color indexed="10"/>
        <rFont val="Times New Roman"/>
        <family val="1"/>
      </rPr>
      <t xml:space="preserve">) = 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</si>
  <si>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</si>
  <si>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</si>
  <si>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</si>
  <si>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</si>
  <si>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</si>
  <si>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 на:</t>
  </si>
  <si>
    <t>2015</t>
  </si>
  <si>
    <t>2016</t>
  </si>
  <si>
    <t>2017</t>
  </si>
  <si>
    <t>2018</t>
  </si>
  <si>
    <t>2019</t>
  </si>
  <si>
    <t>(год)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</si>
  <si>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</si>
  <si>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</si>
  <si>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t>параметров (критериев), характеризующих индикаторы качества обслуживания потребителей,</t>
  </si>
  <si>
    <t xml:space="preserve"> на каждый расчетный период регулирования в пределах долгосрочного периода регулирования*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</si>
  <si>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</si>
  <si>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</si>
  <si>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</si>
  <si>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>ПАО "ЗиТ"</t>
  </si>
  <si>
    <t xml:space="preserve">электросетевой организации ПАО "ЗиТ" </t>
  </si>
  <si>
    <t>св-во № 237056 от 19.08.2004 г. серия 63-АБ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</si>
  <si>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</si>
  <si>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r>
      <t xml:space="preserve"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шт., </t>
    </r>
    <r>
      <rPr>
        <b/>
        <sz val="11"/>
        <rFont val="Times New Roman"/>
        <family val="1"/>
      </rPr>
      <t>(Nt)</t>
    </r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</si>
  <si>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</si>
  <si>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</si>
  <si>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</si>
  <si>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 xml:space="preserve">Средняя продолжительность нарушения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</si>
  <si>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</si>
  <si>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 xml:space="preserve">Средняя частота прерывания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</si>
  <si>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по столбцу 28 Формы 8.1 и деленная на значение пункта 1 Формы 8.3
(∑ столбец 28 Формы 8.1 / пункт 1 Формы 8.3)</t>
  </si>
  <si>
    <t>Генеральный директор</t>
  </si>
  <si>
    <t>А.Н. Шутов</t>
  </si>
  <si>
    <t>ОГЭ</t>
  </si>
  <si>
    <t>ТП-835</t>
  </si>
  <si>
    <t xml:space="preserve"> 2019</t>
  </si>
  <si>
    <t>2019 г.</t>
  </si>
  <si>
    <t xml:space="preserve"> 2019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</si>
</sst>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0.0"/>
    <numFmt numFmtId="175" formatCode="[=0]&quot; --&quot;;#,##0"/>
    <numFmt numFmtId="176" formatCode="[=0]&quot; --&quot;;#,##0.000"/>
    <numFmt numFmtId="177" formatCode="[=0]&quot; --&quot;;#,##0.0000"/>
    <numFmt numFmtId="178" formatCode="[=0]&quot; --&quot;;#,##0.0"/>
    <numFmt numFmtId="179" formatCode="#,##0.000"/>
    <numFmt numFmtId="180" formatCode="[=0]&quot; --&quot;;#,##0.00"/>
    <numFmt numFmtId="181" formatCode="0.0000"/>
    <numFmt numFmtId="182" formatCode="#,##0.0"/>
    <numFmt numFmtId="183" formatCode="0.00000"/>
    <numFmt numFmtId="184" formatCode="#,##0.0000"/>
    <numFmt numFmtId="185" formatCode="#,##0.00000"/>
    <numFmt numFmtId="186" formatCode="[=0]&quot; --&quot;;#,##0.00000"/>
    <numFmt numFmtId="187" formatCode="[=0]&quot; --&quot;;#,##0.000000"/>
    <numFmt numFmtId="188" formatCode="[=0]&quot; --&quot;;#,##0.0000000"/>
    <numFmt numFmtId="189" formatCode="[=0]&quot; --&quot;;#,##0.000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vertAlign val="subscript"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vertAlign val="subscript"/>
      <sz val="10"/>
      <name val="Times New Roman"/>
      <family val="1"/>
    </font>
    <font>
      <sz val="12"/>
      <color indexed="9"/>
      <name val="Times New Roman"/>
      <family val="1"/>
    </font>
    <font>
      <b/>
      <vertAlign val="subscript"/>
      <sz val="11"/>
      <name val="Times New Roman"/>
      <family val="1"/>
    </font>
    <font>
      <sz val="10.5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>
        <color indexed="10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indexed="10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3" borderId="0" applyNumberFormat="0" applyBorder="0" applyAlignment="0" applyProtection="0"/>
    <xf numFmtId="0" fontId="1" fillId="4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5" borderId="0" applyNumberFormat="0" applyBorder="0" applyAlignment="0" applyProtection="0"/>
    <xf numFmtId="0" fontId="1" fillId="6" borderId="0" applyNumberFormat="0" applyBorder="0" applyAlignment="0" applyProtection="0"/>
    <xf numFmtId="0" fontId="63" fillId="7" borderId="0" applyNumberFormat="0" applyBorder="0" applyAlignment="0" applyProtection="0"/>
    <xf numFmtId="0" fontId="1" fillId="8" borderId="0" applyNumberFormat="0" applyBorder="0" applyAlignment="0" applyProtection="0"/>
    <xf numFmtId="0" fontId="63" fillId="9" borderId="0" applyNumberFormat="0" applyBorder="0" applyAlignment="0" applyProtection="0"/>
    <xf numFmtId="0" fontId="1" fillId="10" borderId="0" applyNumberFormat="0" applyBorder="0" applyAlignment="0" applyProtection="0"/>
    <xf numFmtId="0" fontId="63" fillId="11" borderId="0" applyNumberFormat="0" applyBorder="0" applyAlignment="0" applyProtection="0"/>
    <xf numFmtId="0" fontId="1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63" fillId="14" borderId="0" applyNumberFormat="0" applyBorder="0" applyAlignment="0" applyProtection="0"/>
    <xf numFmtId="0" fontId="1" fillId="5" borderId="0" applyNumberFormat="0" applyBorder="0" applyAlignment="0" applyProtection="0"/>
    <xf numFmtId="0" fontId="63" fillId="15" borderId="0" applyNumberFormat="0" applyBorder="0" applyAlignment="0" applyProtection="0"/>
    <xf numFmtId="0" fontId="1" fillId="10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47" fillId="19" borderId="0" applyNumberFormat="0" applyBorder="0" applyAlignment="0" applyProtection="0"/>
    <xf numFmtId="0" fontId="64" fillId="20" borderId="0" applyNumberFormat="0" applyBorder="0" applyAlignment="0" applyProtection="0"/>
    <xf numFmtId="0" fontId="47" fillId="12" borderId="0" applyNumberFormat="0" applyBorder="0" applyAlignment="0" applyProtection="0"/>
    <xf numFmtId="0" fontId="64" fillId="21" borderId="0" applyNumberFormat="0" applyBorder="0" applyAlignment="0" applyProtection="0"/>
    <xf numFmtId="0" fontId="47" fillId="14" borderId="0" applyNumberFormat="0" applyBorder="0" applyAlignment="0" applyProtection="0"/>
    <xf numFmtId="0" fontId="64" fillId="14" borderId="0" applyNumberFormat="0" applyBorder="0" applyAlignment="0" applyProtection="0"/>
    <xf numFmtId="0" fontId="47" fillId="22" borderId="0" applyNumberFormat="0" applyBorder="0" applyAlignment="0" applyProtection="0"/>
    <xf numFmtId="0" fontId="64" fillId="22" borderId="0" applyNumberFormat="0" applyBorder="0" applyAlignment="0" applyProtection="0"/>
    <xf numFmtId="0" fontId="47" fillId="23" borderId="0" applyNumberFormat="0" applyBorder="0" applyAlignment="0" applyProtection="0"/>
    <xf numFmtId="0" fontId="64" fillId="24" borderId="0" applyNumberFormat="0" applyBorder="0" applyAlignment="0" applyProtection="0"/>
    <xf numFmtId="0" fontId="47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32" borderId="1" applyNumberFormat="0" applyAlignment="0" applyProtection="0"/>
    <xf numFmtId="0" fontId="66" fillId="33" borderId="2" applyNumberFormat="0" applyAlignment="0" applyProtection="0"/>
    <xf numFmtId="0" fontId="67" fillId="33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4" borderId="7" applyNumberFormat="0" applyAlignment="0" applyProtection="0"/>
    <xf numFmtId="0" fontId="73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10" fillId="0" borderId="0">
      <alignment/>
      <protection/>
    </xf>
    <xf numFmtId="0" fontId="75" fillId="36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7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38" borderId="0" applyNumberFormat="0" applyBorder="0" applyAlignment="0" applyProtection="0"/>
  </cellStyleXfs>
  <cellXfs count="92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39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5" fillId="40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centerContinuous"/>
    </xf>
    <xf numFmtId="0" fontId="2" fillId="39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39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 vertical="top"/>
    </xf>
    <xf numFmtId="3" fontId="2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20" fillId="0" borderId="0" xfId="0" applyNumberFormat="1" applyFont="1" applyAlignment="1">
      <alignment horizontal="center" vertical="top"/>
    </xf>
    <xf numFmtId="0" fontId="5" fillId="39" borderId="0" xfId="0" applyFont="1" applyFill="1" applyAlignment="1">
      <alignment horizontal="left"/>
    </xf>
    <xf numFmtId="0" fontId="5" fillId="39" borderId="0" xfId="0" applyFont="1" applyFill="1" applyAlignment="1">
      <alignment horizontal="right"/>
    </xf>
    <xf numFmtId="3" fontId="20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39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1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4" fontId="20" fillId="39" borderId="0" xfId="0" applyNumberFormat="1" applyFont="1" applyFill="1" applyAlignment="1">
      <alignment horizontal="left"/>
    </xf>
    <xf numFmtId="0" fontId="14" fillId="0" borderId="0" xfId="0" applyFont="1" applyAlignment="1">
      <alignment horizontal="left"/>
    </xf>
    <xf numFmtId="4" fontId="18" fillId="39" borderId="0" xfId="0" applyNumberFormat="1" applyFont="1" applyFill="1" applyAlignment="1">
      <alignment horizontal="center"/>
    </xf>
    <xf numFmtId="0" fontId="22" fillId="0" borderId="0" xfId="0" applyFont="1" applyAlignment="1">
      <alignment horizontal="left"/>
    </xf>
    <xf numFmtId="4" fontId="20" fillId="39" borderId="0" xfId="0" applyNumberFormat="1" applyFont="1" applyFill="1" applyAlignment="1">
      <alignment horizontal="center"/>
    </xf>
    <xf numFmtId="4" fontId="20" fillId="39" borderId="0" xfId="0" applyNumberFormat="1" applyFont="1" applyFill="1" applyAlignment="1">
      <alignment horizontal="center" vertical="top"/>
    </xf>
    <xf numFmtId="4" fontId="20" fillId="39" borderId="0" xfId="0" applyNumberFormat="1" applyFont="1" applyFill="1" applyAlignment="1">
      <alignment horizontal="center" vertical="center" wrapText="1"/>
    </xf>
    <xf numFmtId="4" fontId="20" fillId="39" borderId="0" xfId="0" applyNumberFormat="1" applyFont="1" applyFill="1" applyBorder="1" applyAlignment="1">
      <alignment horizontal="center"/>
    </xf>
    <xf numFmtId="0" fontId="5" fillId="39" borderId="16" xfId="0" applyFont="1" applyFill="1" applyBorder="1" applyAlignment="1">
      <alignment horizontal="left"/>
    </xf>
    <xf numFmtId="4" fontId="14" fillId="39" borderId="0" xfId="0" applyNumberFormat="1" applyFont="1" applyFill="1" applyAlignment="1">
      <alignment horizontal="center"/>
    </xf>
    <xf numFmtId="3" fontId="14" fillId="39" borderId="0" xfId="0" applyNumberFormat="1" applyFont="1" applyFill="1" applyAlignment="1">
      <alignment horizontal="center"/>
    </xf>
    <xf numFmtId="0" fontId="5" fillId="39" borderId="0" xfId="0" applyFont="1" applyFill="1" applyAlignment="1">
      <alignment horizontal="center" vertical="center" wrapText="1"/>
    </xf>
    <xf numFmtId="2" fontId="0" fillId="41" borderId="13" xfId="0" applyNumberFormat="1" applyFill="1" applyBorder="1" applyAlignment="1">
      <alignment/>
    </xf>
    <xf numFmtId="0" fontId="5" fillId="39" borderId="18" xfId="0" applyNumberFormat="1" applyFont="1" applyFill="1" applyBorder="1" applyAlignment="1">
      <alignment horizontal="centerContinuous"/>
    </xf>
    <xf numFmtId="178" fontId="5" fillId="39" borderId="18" xfId="70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3" fontId="13" fillId="0" borderId="0" xfId="0" applyNumberFormat="1" applyFont="1" applyBorder="1" applyAlignment="1">
      <alignment horizontal="left"/>
    </xf>
    <xf numFmtId="3" fontId="25" fillId="0" borderId="19" xfId="0" applyNumberFormat="1" applyFont="1" applyBorder="1" applyAlignment="1">
      <alignment horizontal="left"/>
    </xf>
    <xf numFmtId="0" fontId="24" fillId="0" borderId="2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3" fontId="13" fillId="41" borderId="22" xfId="0" applyNumberFormat="1" applyFont="1" applyFill="1" applyBorder="1" applyAlignment="1">
      <alignment horizontal="left"/>
    </xf>
    <xf numFmtId="0" fontId="2" fillId="41" borderId="0" xfId="0" applyFont="1" applyFill="1" applyBorder="1" applyAlignment="1">
      <alignment horizontal="left"/>
    </xf>
    <xf numFmtId="0" fontId="2" fillId="41" borderId="23" xfId="0" applyFont="1" applyFill="1" applyBorder="1" applyAlignment="1">
      <alignment horizontal="left"/>
    </xf>
    <xf numFmtId="3" fontId="13" fillId="42" borderId="22" xfId="0" applyNumberFormat="1" applyFont="1" applyFill="1" applyBorder="1" applyAlignment="1">
      <alignment horizontal="left"/>
    </xf>
    <xf numFmtId="0" fontId="2" fillId="42" borderId="0" xfId="0" applyFont="1" applyFill="1" applyBorder="1" applyAlignment="1">
      <alignment horizontal="left"/>
    </xf>
    <xf numFmtId="0" fontId="2" fillId="42" borderId="23" xfId="0" applyFont="1" applyFill="1" applyBorder="1" applyAlignment="1">
      <alignment horizontal="left"/>
    </xf>
    <xf numFmtId="3" fontId="13" fillId="8" borderId="22" xfId="0" applyNumberFormat="1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23" xfId="0" applyFont="1" applyFill="1" applyBorder="1" applyAlignment="1">
      <alignment horizontal="left"/>
    </xf>
    <xf numFmtId="3" fontId="13" fillId="8" borderId="24" xfId="0" applyNumberFormat="1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3" fillId="39" borderId="0" xfId="0" applyFont="1" applyFill="1" applyAlignment="1">
      <alignment horizontal="right" vertical="top"/>
    </xf>
    <xf numFmtId="3" fontId="20" fillId="39" borderId="0" xfId="0" applyNumberFormat="1" applyFont="1" applyFill="1" applyAlignment="1">
      <alignment horizontal="center" vertical="center" wrapText="1"/>
    </xf>
    <xf numFmtId="176" fontId="0" fillId="41" borderId="15" xfId="0" applyNumberFormat="1" applyFill="1" applyBorder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182" fontId="37" fillId="0" borderId="0" xfId="0" applyNumberFormat="1" applyFont="1" applyAlignment="1">
      <alignment horizontal="center"/>
    </xf>
    <xf numFmtId="0" fontId="2" fillId="39" borderId="0" xfId="0" applyFont="1" applyFill="1" applyBorder="1" applyAlignment="1">
      <alignment horizontal="center" vertical="top"/>
    </xf>
    <xf numFmtId="0" fontId="2" fillId="39" borderId="12" xfId="0" applyFont="1" applyFill="1" applyBorder="1" applyAlignment="1">
      <alignment horizontal="centerContinuous" vertical="top"/>
    </xf>
    <xf numFmtId="49" fontId="6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Continuous" vertical="top"/>
    </xf>
    <xf numFmtId="0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182" fontId="6" fillId="0" borderId="0" xfId="0" applyNumberFormat="1" applyFont="1" applyAlignment="1">
      <alignment horizontal="centerContinuous" wrapText="1"/>
    </xf>
    <xf numFmtId="0" fontId="6" fillId="39" borderId="0" xfId="0" applyNumberFormat="1" applyFont="1" applyFill="1" applyBorder="1" applyAlignment="1">
      <alignment horizontal="left"/>
    </xf>
    <xf numFmtId="0" fontId="6" fillId="39" borderId="0" xfId="0" applyNumberFormat="1" applyFont="1" applyFill="1" applyBorder="1" applyAlignment="1">
      <alignment horizontal="center"/>
    </xf>
    <xf numFmtId="0" fontId="6" fillId="39" borderId="0" xfId="0" applyNumberFormat="1" applyFont="1" applyFill="1" applyBorder="1" applyAlignment="1">
      <alignment horizontal="left" vertical="top"/>
    </xf>
    <xf numFmtId="0" fontId="0" fillId="39" borderId="0" xfId="0" applyFill="1" applyBorder="1" applyAlignment="1">
      <alignment horizontal="center"/>
    </xf>
    <xf numFmtId="49" fontId="6" fillId="39" borderId="0" xfId="0" applyNumberFormat="1" applyFont="1" applyFill="1" applyBorder="1" applyAlignment="1">
      <alignment horizontal="centerContinuous" vertical="top"/>
    </xf>
    <xf numFmtId="0" fontId="0" fillId="39" borderId="10" xfId="0" applyFill="1" applyBorder="1" applyAlignment="1">
      <alignment horizontal="centerContinuous"/>
    </xf>
    <xf numFmtId="0" fontId="6" fillId="39" borderId="10" xfId="0" applyNumberFormat="1" applyFont="1" applyFill="1" applyBorder="1" applyAlignment="1">
      <alignment horizontal="centerContinuous"/>
    </xf>
    <xf numFmtId="0" fontId="6" fillId="39" borderId="27" xfId="0" applyNumberFormat="1" applyFont="1" applyFill="1" applyBorder="1" applyAlignment="1">
      <alignment horizontal="center"/>
    </xf>
    <xf numFmtId="0" fontId="6" fillId="39" borderId="0" xfId="0" applyNumberFormat="1" applyFont="1" applyFill="1" applyBorder="1" applyAlignment="1">
      <alignment horizontal="right"/>
    </xf>
    <xf numFmtId="0" fontId="5" fillId="39" borderId="0" xfId="0" applyNumberFormat="1" applyFont="1" applyFill="1" applyBorder="1" applyAlignment="1">
      <alignment horizontal="centerContinuous"/>
    </xf>
    <xf numFmtId="0" fontId="2" fillId="39" borderId="12" xfId="0" applyNumberFormat="1" applyFont="1" applyFill="1" applyBorder="1" applyAlignment="1">
      <alignment horizontal="centerContinuous" vertical="top"/>
    </xf>
    <xf numFmtId="0" fontId="5" fillId="39" borderId="12" xfId="0" applyNumberFormat="1" applyFont="1" applyFill="1" applyBorder="1" applyAlignment="1">
      <alignment horizontal="centerContinuous"/>
    </xf>
    <xf numFmtId="0" fontId="5" fillId="39" borderId="14" xfId="0" applyNumberFormat="1" applyFont="1" applyFill="1" applyBorder="1" applyAlignment="1">
      <alignment horizontal="left"/>
    </xf>
    <xf numFmtId="0" fontId="5" fillId="39" borderId="10" xfId="0" applyNumberFormat="1" applyFont="1" applyFill="1" applyBorder="1" applyAlignment="1">
      <alignment horizontal="left"/>
    </xf>
    <xf numFmtId="0" fontId="5" fillId="39" borderId="15" xfId="0" applyNumberFormat="1" applyFont="1" applyFill="1" applyBorder="1" applyAlignment="1">
      <alignment horizontal="left"/>
    </xf>
    <xf numFmtId="0" fontId="5" fillId="39" borderId="16" xfId="0" applyNumberFormat="1" applyFont="1" applyFill="1" applyBorder="1" applyAlignment="1">
      <alignment horizontal="left" vertical="top" wrapText="1"/>
    </xf>
    <xf numFmtId="2" fontId="0" fillId="39" borderId="13" xfId="0" applyNumberFormat="1" applyFont="1" applyFill="1" applyBorder="1" applyAlignment="1">
      <alignment/>
    </xf>
    <xf numFmtId="2" fontId="0" fillId="39" borderId="15" xfId="0" applyNumberFormat="1" applyFont="1" applyFill="1" applyBorder="1" applyAlignment="1">
      <alignment/>
    </xf>
    <xf numFmtId="0" fontId="5" fillId="39" borderId="11" xfId="0" applyNumberFormat="1" applyFont="1" applyFill="1" applyBorder="1" applyAlignment="1">
      <alignment horizontal="center"/>
    </xf>
    <xf numFmtId="0" fontId="5" fillId="0" borderId="27" xfId="0" applyNumberFormat="1" applyFont="1" applyBorder="1" applyAlignment="1">
      <alignment horizontal="left"/>
    </xf>
    <xf numFmtId="0" fontId="5" fillId="39" borderId="27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left"/>
    </xf>
    <xf numFmtId="0" fontId="5" fillId="39" borderId="12" xfId="0" applyNumberFormat="1" applyFont="1" applyFill="1" applyBorder="1" applyAlignment="1">
      <alignment horizontal="left"/>
    </xf>
    <xf numFmtId="0" fontId="5" fillId="39" borderId="13" xfId="0" applyNumberFormat="1" applyFont="1" applyFill="1" applyBorder="1" applyAlignment="1">
      <alignment horizontal="left"/>
    </xf>
    <xf numFmtId="0" fontId="2" fillId="39" borderId="14" xfId="0" applyNumberFormat="1" applyFont="1" applyFill="1" applyBorder="1" applyAlignment="1">
      <alignment horizontal="left"/>
    </xf>
    <xf numFmtId="0" fontId="2" fillId="39" borderId="10" xfId="0" applyNumberFormat="1" applyFont="1" applyFill="1" applyBorder="1" applyAlignment="1">
      <alignment horizontal="left"/>
    </xf>
    <xf numFmtId="0" fontId="2" fillId="39" borderId="17" xfId="0" applyNumberFormat="1" applyFont="1" applyFill="1" applyBorder="1" applyAlignment="1">
      <alignment horizontal="left"/>
    </xf>
    <xf numFmtId="0" fontId="2" fillId="39" borderId="17" xfId="0" applyNumberFormat="1" applyFont="1" applyFill="1" applyBorder="1" applyAlignment="1">
      <alignment horizontal="center" vertical="top"/>
    </xf>
    <xf numFmtId="0" fontId="2" fillId="39" borderId="15" xfId="0" applyNumberFormat="1" applyFont="1" applyFill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justify" wrapText="1"/>
    </xf>
    <xf numFmtId="0" fontId="38" fillId="41" borderId="0" xfId="0" applyNumberFormat="1" applyFont="1" applyFill="1" applyBorder="1" applyAlignment="1">
      <alignment horizontal="left"/>
    </xf>
    <xf numFmtId="0" fontId="5" fillId="41" borderId="0" xfId="0" applyNumberFormat="1" applyFont="1" applyFill="1" applyBorder="1" applyAlignment="1">
      <alignment horizontal="left"/>
    </xf>
    <xf numFmtId="0" fontId="13" fillId="41" borderId="0" xfId="0" applyNumberFormat="1" applyFont="1" applyFill="1" applyBorder="1" applyAlignment="1">
      <alignment horizontal="left"/>
    </xf>
    <xf numFmtId="0" fontId="30" fillId="41" borderId="0" xfId="0" applyNumberFormat="1" applyFont="1" applyFill="1" applyBorder="1" applyAlignment="1">
      <alignment horizontal="left"/>
    </xf>
    <xf numFmtId="0" fontId="31" fillId="41" borderId="0" xfId="0" applyNumberFormat="1" applyFont="1" applyFill="1" applyBorder="1" applyAlignment="1">
      <alignment horizontal="left"/>
    </xf>
    <xf numFmtId="0" fontId="32" fillId="0" borderId="0" xfId="0" applyNumberFormat="1" applyFont="1" applyBorder="1" applyAlignment="1">
      <alignment horizontal="left"/>
    </xf>
    <xf numFmtId="0" fontId="39" fillId="41" borderId="0" xfId="0" applyNumberFormat="1" applyFont="1" applyFill="1" applyBorder="1" applyAlignment="1">
      <alignment horizontal="left"/>
    </xf>
    <xf numFmtId="0" fontId="40" fillId="41" borderId="0" xfId="0" applyNumberFormat="1" applyFont="1" applyFill="1" applyBorder="1" applyAlignment="1">
      <alignment horizontal="left"/>
    </xf>
    <xf numFmtId="0" fontId="39" fillId="41" borderId="0" xfId="0" applyFont="1" applyFill="1" applyAlignment="1">
      <alignment horizontal="left"/>
    </xf>
    <xf numFmtId="0" fontId="5" fillId="42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39" borderId="27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9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41" borderId="29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left" vertical="center" textRotation="90" wrapText="1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41" borderId="1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/>
    </xf>
    <xf numFmtId="0" fontId="2" fillId="41" borderId="29" xfId="0" applyFont="1" applyFill="1" applyBorder="1" applyAlignment="1">
      <alignment horizontal="left" vertical="center" textRotation="90" wrapText="1"/>
    </xf>
    <xf numFmtId="49" fontId="6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49" fontId="5" fillId="0" borderId="27" xfId="0" applyNumberFormat="1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0" fontId="45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wrapText="1"/>
    </xf>
    <xf numFmtId="16" fontId="45" fillId="0" borderId="29" xfId="0" applyNumberFormat="1" applyFont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5" fillId="0" borderId="29" xfId="0" applyFont="1" applyFill="1" applyBorder="1" applyAlignment="1">
      <alignment horizontal="center" vertical="center" wrapText="1"/>
    </xf>
    <xf numFmtId="173" fontId="5" fillId="0" borderId="29" xfId="0" applyNumberFormat="1" applyFont="1" applyBorder="1" applyAlignment="1">
      <alignment horizontal="center" vertical="center" wrapText="1"/>
    </xf>
    <xf numFmtId="174" fontId="45" fillId="0" borderId="2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3" fillId="39" borderId="0" xfId="0" applyFont="1" applyFill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3" fillId="43" borderId="0" xfId="0" applyNumberFormat="1" applyFont="1" applyFill="1" applyBorder="1" applyAlignment="1">
      <alignment horizontal="left"/>
    </xf>
    <xf numFmtId="0" fontId="2" fillId="43" borderId="0" xfId="0" applyNumberFormat="1" applyFont="1" applyFill="1" applyBorder="1" applyAlignment="1">
      <alignment horizontal="left"/>
    </xf>
    <xf numFmtId="3" fontId="13" fillId="43" borderId="0" xfId="0" applyNumberFormat="1" applyFont="1" applyFill="1" applyBorder="1" applyAlignment="1">
      <alignment horizontal="left"/>
    </xf>
    <xf numFmtId="3" fontId="25" fillId="43" borderId="19" xfId="0" applyNumberFormat="1" applyFont="1" applyFill="1" applyBorder="1" applyAlignment="1">
      <alignment horizontal="left"/>
    </xf>
    <xf numFmtId="0" fontId="24" fillId="43" borderId="20" xfId="0" applyNumberFormat="1" applyFont="1" applyFill="1" applyBorder="1" applyAlignment="1">
      <alignment horizontal="left"/>
    </xf>
    <xf numFmtId="0" fontId="2" fillId="43" borderId="20" xfId="0" applyNumberFormat="1" applyFont="1" applyFill="1" applyBorder="1" applyAlignment="1">
      <alignment horizontal="left"/>
    </xf>
    <xf numFmtId="0" fontId="2" fillId="43" borderId="21" xfId="0" applyNumberFormat="1" applyFont="1" applyFill="1" applyBorder="1" applyAlignment="1">
      <alignment horizontal="left"/>
    </xf>
    <xf numFmtId="3" fontId="13" fillId="43" borderId="22" xfId="0" applyNumberFormat="1" applyFont="1" applyFill="1" applyBorder="1" applyAlignment="1">
      <alignment horizontal="left"/>
    </xf>
    <xf numFmtId="0" fontId="2" fillId="43" borderId="0" xfId="0" applyFont="1" applyFill="1" applyBorder="1" applyAlignment="1">
      <alignment horizontal="left"/>
    </xf>
    <xf numFmtId="0" fontId="2" fillId="43" borderId="23" xfId="0" applyFont="1" applyFill="1" applyBorder="1" applyAlignment="1">
      <alignment horizontal="left"/>
    </xf>
    <xf numFmtId="0" fontId="2" fillId="43" borderId="0" xfId="0" applyFont="1" applyFill="1" applyAlignment="1">
      <alignment horizontal="left"/>
    </xf>
    <xf numFmtId="0" fontId="6" fillId="43" borderId="0" xfId="0" applyFont="1" applyFill="1" applyAlignment="1">
      <alignment horizontal="left"/>
    </xf>
    <xf numFmtId="3" fontId="13" fillId="43" borderId="24" xfId="0" applyNumberFormat="1" applyFont="1" applyFill="1" applyBorder="1" applyAlignment="1">
      <alignment horizontal="left"/>
    </xf>
    <xf numFmtId="0" fontId="2" fillId="43" borderId="25" xfId="0" applyFont="1" applyFill="1" applyBorder="1" applyAlignment="1">
      <alignment horizontal="left"/>
    </xf>
    <xf numFmtId="0" fontId="2" fillId="43" borderId="26" xfId="0" applyFont="1" applyFill="1" applyBorder="1" applyAlignment="1">
      <alignment horizontal="left"/>
    </xf>
    <xf numFmtId="0" fontId="5" fillId="43" borderId="0" xfId="0" applyFont="1" applyFill="1" applyAlignment="1">
      <alignment horizontal="left"/>
    </xf>
    <xf numFmtId="0" fontId="2" fillId="43" borderId="0" xfId="0" applyFont="1" applyFill="1" applyAlignment="1">
      <alignment horizontal="left" vertical="top"/>
    </xf>
    <xf numFmtId="0" fontId="5" fillId="43" borderId="0" xfId="0" applyFont="1" applyFill="1" applyAlignment="1">
      <alignment horizontal="center" vertical="center" wrapText="1"/>
    </xf>
    <xf numFmtId="0" fontId="2" fillId="41" borderId="17" xfId="0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top"/>
    </xf>
    <xf numFmtId="0" fontId="5" fillId="39" borderId="29" xfId="0" applyNumberFormat="1" applyFont="1" applyFill="1" applyBorder="1" applyAlignment="1">
      <alignment horizontal="center"/>
    </xf>
    <xf numFmtId="172" fontId="5" fillId="41" borderId="31" xfId="0" applyNumberFormat="1" applyFont="1" applyFill="1" applyBorder="1" applyAlignment="1">
      <alignment horizontal="left" wrapText="1"/>
    </xf>
    <xf numFmtId="178" fontId="5" fillId="41" borderId="32" xfId="70" applyNumberFormat="1" applyFont="1" applyFill="1" applyBorder="1" applyAlignment="1">
      <alignment horizontal="center" vertical="center" wrapText="1"/>
      <protection/>
    </xf>
    <xf numFmtId="178" fontId="5" fillId="41" borderId="17" xfId="70" applyNumberFormat="1" applyFont="1" applyFill="1" applyBorder="1" applyAlignment="1">
      <alignment horizontal="center" vertical="center" wrapText="1"/>
      <protection/>
    </xf>
    <xf numFmtId="0" fontId="19" fillId="41" borderId="17" xfId="0" applyFont="1" applyFill="1" applyBorder="1" applyAlignment="1">
      <alignment horizontal="center" vertical="center" wrapText="1"/>
    </xf>
    <xf numFmtId="0" fontId="19" fillId="41" borderId="33" xfId="0" applyFont="1" applyFill="1" applyBorder="1" applyAlignment="1">
      <alignment horizontal="center" vertical="center" wrapText="1"/>
    </xf>
    <xf numFmtId="0" fontId="17" fillId="41" borderId="32" xfId="0" applyNumberFormat="1" applyFont="1" applyFill="1" applyBorder="1" applyAlignment="1">
      <alignment horizontal="center"/>
    </xf>
    <xf numFmtId="0" fontId="17" fillId="41" borderId="17" xfId="0" applyNumberFormat="1" applyFont="1" applyFill="1" applyBorder="1" applyAlignment="1">
      <alignment horizontal="center"/>
    </xf>
    <xf numFmtId="0" fontId="17" fillId="41" borderId="18" xfId="0" applyNumberFormat="1" applyFont="1" applyFill="1" applyBorder="1" applyAlignment="1">
      <alignment horizontal="center"/>
    </xf>
    <xf numFmtId="0" fontId="5" fillId="39" borderId="32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41" borderId="29" xfId="0" applyNumberFormat="1" applyFont="1" applyFill="1" applyBorder="1" applyAlignment="1">
      <alignment horizontal="left" wrapText="1"/>
    </xf>
    <xf numFmtId="14" fontId="5" fillId="41" borderId="29" xfId="0" applyNumberFormat="1" applyFont="1" applyFill="1" applyBorder="1" applyAlignment="1">
      <alignment horizontal="left" wrapText="1"/>
    </xf>
    <xf numFmtId="0" fontId="5" fillId="39" borderId="16" xfId="0" applyNumberFormat="1" applyFont="1" applyFill="1" applyBorder="1" applyAlignment="1">
      <alignment horizontal="center"/>
    </xf>
    <xf numFmtId="0" fontId="5" fillId="39" borderId="29" xfId="0" applyNumberFormat="1" applyFont="1" applyFill="1" applyBorder="1" applyAlignment="1">
      <alignment horizontal="left" wrapText="1"/>
    </xf>
    <xf numFmtId="2" fontId="5" fillId="39" borderId="29" xfId="0" applyNumberFormat="1" applyFont="1" applyFill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14" fontId="5" fillId="0" borderId="29" xfId="0" applyNumberFormat="1" applyFont="1" applyBorder="1" applyAlignment="1">
      <alignment horizontal="left" wrapText="1"/>
    </xf>
    <xf numFmtId="0" fontId="5" fillId="0" borderId="29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2" fontId="5" fillId="0" borderId="2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175" fontId="5" fillId="39" borderId="11" xfId="70" applyNumberFormat="1" applyFont="1" applyFill="1" applyBorder="1" applyAlignment="1">
      <alignment horizontal="center" vertical="center" wrapText="1"/>
      <protection/>
    </xf>
    <xf numFmtId="175" fontId="0" fillId="39" borderId="12" xfId="0" applyNumberFormat="1" applyFont="1" applyFill="1" applyBorder="1" applyAlignment="1">
      <alignment horizontal="center" vertical="center"/>
    </xf>
    <xf numFmtId="175" fontId="0" fillId="39" borderId="13" xfId="0" applyNumberFormat="1" applyFont="1" applyFill="1" applyBorder="1" applyAlignment="1">
      <alignment horizontal="center" vertical="center"/>
    </xf>
    <xf numFmtId="175" fontId="0" fillId="39" borderId="14" xfId="0" applyNumberFormat="1" applyFont="1" applyFill="1" applyBorder="1" applyAlignment="1">
      <alignment horizontal="center" vertical="center"/>
    </xf>
    <xf numFmtId="175" fontId="0" fillId="39" borderId="10" xfId="0" applyNumberFormat="1" applyFont="1" applyFill="1" applyBorder="1" applyAlignment="1">
      <alignment horizontal="center" vertical="center"/>
    </xf>
    <xf numFmtId="175" fontId="0" fillId="39" borderId="15" xfId="0" applyNumberFormat="1" applyFont="1" applyFill="1" applyBorder="1" applyAlignment="1">
      <alignment horizontal="center" vertical="center"/>
    </xf>
    <xf numFmtId="176" fontId="5" fillId="39" borderId="16" xfId="70" applyNumberFormat="1" applyFont="1" applyFill="1" applyBorder="1" applyAlignment="1">
      <alignment horizontal="center" vertical="center" wrapText="1"/>
      <protection/>
    </xf>
    <xf numFmtId="176" fontId="0" fillId="39" borderId="17" xfId="0" applyNumberFormat="1" applyFill="1" applyBorder="1" applyAlignment="1">
      <alignment horizontal="center"/>
    </xf>
    <xf numFmtId="0" fontId="5" fillId="0" borderId="17" xfId="0" applyNumberFormat="1" applyFont="1" applyBorder="1" applyAlignment="1">
      <alignment horizontal="left" vertical="center"/>
    </xf>
    <xf numFmtId="177" fontId="5" fillId="39" borderId="16" xfId="70" applyNumberFormat="1" applyFont="1" applyFill="1" applyBorder="1" applyAlignment="1">
      <alignment horizontal="center" vertical="center" wrapText="1"/>
      <protection/>
    </xf>
    <xf numFmtId="177" fontId="0" fillId="39" borderId="17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41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36" xfId="0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9" xfId="0" applyFont="1" applyBorder="1" applyAlignment="1">
      <alignment horizontal="left" textRotation="90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49" fontId="6" fillId="0" borderId="29" xfId="0" applyNumberFormat="1" applyFont="1" applyBorder="1" applyAlignment="1">
      <alignment horizontal="right" wrapText="1"/>
    </xf>
    <xf numFmtId="49" fontId="44" fillId="0" borderId="16" xfId="0" applyNumberFormat="1" applyFont="1" applyBorder="1" applyAlignment="1">
      <alignment horizontal="left" wrapText="1"/>
    </xf>
    <xf numFmtId="49" fontId="44" fillId="0" borderId="17" xfId="0" applyNumberFormat="1" applyFont="1" applyBorder="1" applyAlignment="1">
      <alignment horizontal="left" wrapText="1"/>
    </xf>
    <xf numFmtId="49" fontId="44" fillId="0" borderId="1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left" vertical="center" textRotation="90" wrapText="1"/>
    </xf>
    <xf numFmtId="0" fontId="2" fillId="41" borderId="17" xfId="0" applyFont="1" applyFill="1" applyBorder="1" applyAlignment="1">
      <alignment horizontal="left" vertical="center" textRotation="90" wrapText="1"/>
    </xf>
    <xf numFmtId="0" fontId="2" fillId="41" borderId="18" xfId="0" applyFont="1" applyFill="1" applyBorder="1" applyAlignment="1">
      <alignment horizontal="left" vertical="center" textRotation="90" wrapText="1"/>
    </xf>
    <xf numFmtId="0" fontId="2" fillId="0" borderId="11" xfId="0" applyFont="1" applyBorder="1" applyAlignment="1">
      <alignment horizontal="left" textRotation="90"/>
    </xf>
    <xf numFmtId="0" fontId="2" fillId="0" borderId="12" xfId="0" applyFont="1" applyBorder="1" applyAlignment="1">
      <alignment horizontal="left" textRotation="90"/>
    </xf>
    <xf numFmtId="0" fontId="2" fillId="0" borderId="13" xfId="0" applyFont="1" applyBorder="1" applyAlignment="1">
      <alignment horizontal="left" textRotation="90"/>
    </xf>
    <xf numFmtId="0" fontId="2" fillId="0" borderId="27" xfId="0" applyFont="1" applyBorder="1" applyAlignment="1">
      <alignment horizontal="left" textRotation="90"/>
    </xf>
    <xf numFmtId="0" fontId="2" fillId="0" borderId="0" xfId="0" applyFont="1" applyBorder="1" applyAlignment="1">
      <alignment horizontal="left" textRotation="90"/>
    </xf>
    <xf numFmtId="0" fontId="2" fillId="0" borderId="28" xfId="0" applyFont="1" applyBorder="1" applyAlignment="1">
      <alignment horizontal="left" textRotation="90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6" fillId="43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17" fillId="41" borderId="14" xfId="0" applyFont="1" applyFill="1" applyBorder="1" applyAlignment="1">
      <alignment horizontal="center" vertical="top"/>
    </xf>
    <xf numFmtId="0" fontId="17" fillId="41" borderId="10" xfId="0" applyFont="1" applyFill="1" applyBorder="1" applyAlignment="1">
      <alignment horizontal="center" vertical="top"/>
    </xf>
    <xf numFmtId="0" fontId="17" fillId="41" borderId="15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41" borderId="14" xfId="0" applyFont="1" applyFill="1" applyBorder="1" applyAlignment="1">
      <alignment horizontal="center" vertical="top"/>
    </xf>
    <xf numFmtId="0" fontId="5" fillId="41" borderId="10" xfId="0" applyFont="1" applyFill="1" applyBorder="1" applyAlignment="1">
      <alignment horizontal="center" vertical="top"/>
    </xf>
    <xf numFmtId="0" fontId="5" fillId="41" borderId="15" xfId="0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39" borderId="14" xfId="0" applyFont="1" applyFill="1" applyBorder="1" applyAlignment="1">
      <alignment horizontal="center" vertical="top"/>
    </xf>
    <xf numFmtId="0" fontId="5" fillId="39" borderId="10" xfId="0" applyFont="1" applyFill="1" applyBorder="1" applyAlignment="1">
      <alignment horizontal="center" vertical="top"/>
    </xf>
    <xf numFmtId="0" fontId="5" fillId="39" borderId="15" xfId="0" applyFont="1" applyFill="1" applyBorder="1" applyAlignment="1">
      <alignment horizontal="center" vertical="top"/>
    </xf>
    <xf numFmtId="181" fontId="5" fillId="41" borderId="14" xfId="0" applyNumberFormat="1" applyFont="1" applyFill="1" applyBorder="1" applyAlignment="1">
      <alignment horizontal="center" vertical="top"/>
    </xf>
    <xf numFmtId="181" fontId="5" fillId="41" borderId="10" xfId="0" applyNumberFormat="1" applyFont="1" applyFill="1" applyBorder="1" applyAlignment="1">
      <alignment horizontal="center" vertical="top"/>
    </xf>
    <xf numFmtId="181" fontId="5" fillId="41" borderId="15" xfId="0" applyNumberFormat="1" applyFont="1" applyFill="1" applyBorder="1" applyAlignment="1">
      <alignment horizontal="center" vertical="top"/>
    </xf>
    <xf numFmtId="0" fontId="3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39" borderId="0" xfId="0" applyFont="1" applyFill="1" applyAlignment="1">
      <alignment horizontal="right" vertical="top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175" fontId="5" fillId="39" borderId="16" xfId="70" applyNumberFormat="1" applyFont="1" applyFill="1" applyBorder="1" applyAlignment="1">
      <alignment horizontal="center" wrapText="1"/>
      <protection/>
    </xf>
    <xf numFmtId="175" fontId="0" fillId="39" borderId="17" xfId="0" applyNumberFormat="1" applyFont="1" applyFill="1" applyBorder="1" applyAlignment="1">
      <alignment horizontal="center"/>
    </xf>
    <xf numFmtId="175" fontId="0" fillId="39" borderId="18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9" borderId="16" xfId="0" applyFont="1" applyFill="1" applyBorder="1" applyAlignment="1">
      <alignment horizontal="center" vertical="top"/>
    </xf>
    <xf numFmtId="0" fontId="5" fillId="39" borderId="17" xfId="0" applyFont="1" applyFill="1" applyBorder="1" applyAlignment="1">
      <alignment horizontal="center" vertical="top"/>
    </xf>
    <xf numFmtId="0" fontId="5" fillId="39" borderId="18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39" borderId="11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 indent="2"/>
    </xf>
    <xf numFmtId="0" fontId="5" fillId="41" borderId="11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174" fontId="5" fillId="39" borderId="11" xfId="0" applyNumberFormat="1" applyFont="1" applyFill="1" applyBorder="1" applyAlignment="1">
      <alignment horizontal="center"/>
    </xf>
    <xf numFmtId="174" fontId="5" fillId="39" borderId="12" xfId="0" applyNumberFormat="1" applyFont="1" applyFill="1" applyBorder="1" applyAlignment="1">
      <alignment horizontal="center"/>
    </xf>
    <xf numFmtId="174" fontId="5" fillId="39" borderId="13" xfId="0" applyNumberFormat="1" applyFont="1" applyFill="1" applyBorder="1" applyAlignment="1">
      <alignment horizontal="center"/>
    </xf>
    <xf numFmtId="174" fontId="5" fillId="39" borderId="14" xfId="0" applyNumberFormat="1" applyFont="1" applyFill="1" applyBorder="1" applyAlignment="1">
      <alignment horizontal="center"/>
    </xf>
    <xf numFmtId="174" fontId="5" fillId="39" borderId="10" xfId="0" applyNumberFormat="1" applyFont="1" applyFill="1" applyBorder="1" applyAlignment="1">
      <alignment horizontal="center"/>
    </xf>
    <xf numFmtId="174" fontId="5" fillId="39" borderId="15" xfId="0" applyNumberFormat="1" applyFont="1" applyFill="1" applyBorder="1" applyAlignment="1">
      <alignment horizontal="center"/>
    </xf>
    <xf numFmtId="175" fontId="5" fillId="41" borderId="11" xfId="0" applyNumberFormat="1" applyFont="1" applyFill="1" applyBorder="1" applyAlignment="1">
      <alignment horizontal="center"/>
    </xf>
    <xf numFmtId="175" fontId="5" fillId="39" borderId="11" xfId="0" applyNumberFormat="1" applyFon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5" xfId="0" applyFill="1" applyBorder="1" applyAlignment="1">
      <alignment/>
    </xf>
    <xf numFmtId="0" fontId="5" fillId="41" borderId="16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4" fontId="5" fillId="39" borderId="16" xfId="70" applyNumberFormat="1" applyFont="1" applyFill="1" applyBorder="1" applyAlignment="1">
      <alignment horizontal="center" wrapText="1"/>
      <protection/>
    </xf>
    <xf numFmtId="4" fontId="5" fillId="39" borderId="17" xfId="70" applyNumberFormat="1" applyFont="1" applyFill="1" applyBorder="1" applyAlignment="1">
      <alignment horizontal="center" wrapText="1"/>
      <protection/>
    </xf>
    <xf numFmtId="4" fontId="0" fillId="39" borderId="18" xfId="0" applyNumberFormat="1" applyFill="1" applyBorder="1" applyAlignment="1">
      <alignment horizontal="center" wrapText="1"/>
    </xf>
    <xf numFmtId="4" fontId="5" fillId="39" borderId="11" xfId="70" applyNumberFormat="1" applyFont="1" applyFill="1" applyBorder="1" applyAlignment="1">
      <alignment horizontal="center" wrapText="1"/>
      <protection/>
    </xf>
    <xf numFmtId="4" fontId="5" fillId="39" borderId="12" xfId="70" applyNumberFormat="1" applyFont="1" applyFill="1" applyBorder="1" applyAlignment="1">
      <alignment horizontal="center" wrapText="1"/>
      <protection/>
    </xf>
    <xf numFmtId="4" fontId="0" fillId="39" borderId="13" xfId="0" applyNumberFormat="1" applyFill="1" applyBorder="1" applyAlignment="1">
      <alignment horizontal="center" wrapText="1"/>
    </xf>
    <xf numFmtId="0" fontId="0" fillId="39" borderId="14" xfId="0" applyFill="1" applyBorder="1" applyAlignment="1">
      <alignment horizontal="center" wrapText="1"/>
    </xf>
    <xf numFmtId="0" fontId="0" fillId="39" borderId="10" xfId="0" applyFill="1" applyBorder="1" applyAlignment="1">
      <alignment horizontal="center" wrapText="1"/>
    </xf>
    <xf numFmtId="0" fontId="0" fillId="39" borderId="15" xfId="0" applyFill="1" applyBorder="1" applyAlignment="1">
      <alignment horizontal="center" wrapText="1"/>
    </xf>
    <xf numFmtId="1" fontId="5" fillId="39" borderId="16" xfId="0" applyNumberFormat="1" applyFont="1" applyFill="1" applyBorder="1" applyAlignment="1">
      <alignment horizontal="center"/>
    </xf>
    <xf numFmtId="1" fontId="5" fillId="39" borderId="17" xfId="0" applyNumberFormat="1" applyFont="1" applyFill="1" applyBorder="1" applyAlignment="1">
      <alignment horizontal="center"/>
    </xf>
    <xf numFmtId="1" fontId="5" fillId="39" borderId="18" xfId="0" applyNumberFormat="1" applyFont="1" applyFill="1" applyBorder="1" applyAlignment="1">
      <alignment horizontal="center"/>
    </xf>
    <xf numFmtId="178" fontId="5" fillId="39" borderId="11" xfId="70" applyNumberFormat="1" applyFont="1" applyFill="1" applyBorder="1" applyAlignment="1">
      <alignment horizontal="center" wrapText="1"/>
      <protection/>
    </xf>
    <xf numFmtId="178" fontId="5" fillId="39" borderId="12" xfId="70" applyNumberFormat="1" applyFont="1" applyFill="1" applyBorder="1" applyAlignment="1">
      <alignment horizontal="center" wrapText="1"/>
      <protection/>
    </xf>
    <xf numFmtId="0" fontId="0" fillId="39" borderId="13" xfId="0" applyFill="1" applyBorder="1" applyAlignment="1">
      <alignment horizontal="center" wrapText="1"/>
    </xf>
    <xf numFmtId="178" fontId="5" fillId="39" borderId="14" xfId="70" applyNumberFormat="1" applyFont="1" applyFill="1" applyBorder="1" applyAlignment="1">
      <alignment horizontal="center" wrapText="1"/>
      <protection/>
    </xf>
    <xf numFmtId="178" fontId="5" fillId="39" borderId="10" xfId="70" applyNumberFormat="1" applyFont="1" applyFill="1" applyBorder="1" applyAlignment="1">
      <alignment horizontal="center" wrapText="1"/>
      <protection/>
    </xf>
    <xf numFmtId="0" fontId="17" fillId="39" borderId="11" xfId="0" applyFont="1" applyFill="1" applyBorder="1" applyAlignment="1">
      <alignment horizontal="center"/>
    </xf>
    <xf numFmtId="0" fontId="41" fillId="39" borderId="12" xfId="0" applyFont="1" applyFill="1" applyBorder="1" applyAlignment="1">
      <alignment/>
    </xf>
    <xf numFmtId="0" fontId="41" fillId="39" borderId="13" xfId="0" applyFont="1" applyFill="1" applyBorder="1" applyAlignment="1">
      <alignment/>
    </xf>
    <xf numFmtId="0" fontId="41" fillId="39" borderId="14" xfId="0" applyFont="1" applyFill="1" applyBorder="1" applyAlignment="1">
      <alignment/>
    </xf>
    <xf numFmtId="0" fontId="41" fillId="39" borderId="10" xfId="0" applyFont="1" applyFill="1" applyBorder="1" applyAlignment="1">
      <alignment/>
    </xf>
    <xf numFmtId="0" fontId="41" fillId="39" borderId="15" xfId="0" applyFont="1" applyFill="1" applyBorder="1" applyAlignment="1">
      <alignment/>
    </xf>
    <xf numFmtId="2" fontId="5" fillId="39" borderId="16" xfId="0" applyNumberFormat="1" applyFont="1" applyFill="1" applyBorder="1" applyAlignment="1">
      <alignment horizontal="center"/>
    </xf>
    <xf numFmtId="2" fontId="5" fillId="39" borderId="17" xfId="0" applyNumberFormat="1" applyFont="1" applyFill="1" applyBorder="1" applyAlignment="1">
      <alignment horizontal="center"/>
    </xf>
    <xf numFmtId="2" fontId="5" fillId="39" borderId="18" xfId="0" applyNumberFormat="1" applyFont="1" applyFill="1" applyBorder="1" applyAlignment="1">
      <alignment horizontal="center"/>
    </xf>
    <xf numFmtId="178" fontId="5" fillId="41" borderId="16" xfId="0" applyNumberFormat="1" applyFont="1" applyFill="1" applyBorder="1" applyAlignment="1">
      <alignment horizontal="center"/>
    </xf>
    <xf numFmtId="178" fontId="5" fillId="39" borderId="16" xfId="0" applyNumberFormat="1" applyFon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78" fontId="5" fillId="41" borderId="11" xfId="70" applyNumberFormat="1" applyFont="1" applyFill="1" applyBorder="1" applyAlignment="1">
      <alignment horizontal="center" wrapText="1"/>
      <protection/>
    </xf>
    <xf numFmtId="178" fontId="5" fillId="41" borderId="12" xfId="70" applyNumberFormat="1" applyFont="1" applyFill="1" applyBorder="1" applyAlignment="1">
      <alignment horizontal="center" wrapText="1"/>
      <protection/>
    </xf>
    <xf numFmtId="178" fontId="5" fillId="41" borderId="13" xfId="70" applyNumberFormat="1" applyFont="1" applyFill="1" applyBorder="1" applyAlignment="1">
      <alignment horizontal="center" wrapText="1"/>
      <protection/>
    </xf>
    <xf numFmtId="178" fontId="5" fillId="39" borderId="13" xfId="70" applyNumberFormat="1" applyFont="1" applyFill="1" applyBorder="1" applyAlignment="1">
      <alignment horizontal="center" wrapText="1"/>
      <protection/>
    </xf>
    <xf numFmtId="3" fontId="5" fillId="39" borderId="11" xfId="70" applyNumberFormat="1" applyFont="1" applyFill="1" applyBorder="1" applyAlignment="1">
      <alignment horizontal="center" wrapText="1"/>
      <protection/>
    </xf>
    <xf numFmtId="3" fontId="19" fillId="39" borderId="12" xfId="0" applyNumberFormat="1" applyFont="1" applyFill="1" applyBorder="1" applyAlignment="1">
      <alignment/>
    </xf>
    <xf numFmtId="3" fontId="19" fillId="39" borderId="13" xfId="0" applyNumberFormat="1" applyFont="1" applyFill="1" applyBorder="1" applyAlignment="1">
      <alignment/>
    </xf>
    <xf numFmtId="3" fontId="19" fillId="39" borderId="14" xfId="0" applyNumberFormat="1" applyFont="1" applyFill="1" applyBorder="1" applyAlignment="1">
      <alignment/>
    </xf>
    <xf numFmtId="3" fontId="19" fillId="39" borderId="10" xfId="0" applyNumberFormat="1" applyFont="1" applyFill="1" applyBorder="1" applyAlignment="1">
      <alignment/>
    </xf>
    <xf numFmtId="3" fontId="19" fillId="39" borderId="15" xfId="0" applyNumberFormat="1" applyFont="1" applyFill="1" applyBorder="1" applyAlignment="1">
      <alignment/>
    </xf>
    <xf numFmtId="0" fontId="0" fillId="39" borderId="14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39" borderId="12" xfId="0" applyFont="1" applyFill="1" applyBorder="1" applyAlignment="1">
      <alignment horizontal="center" vertical="top"/>
    </xf>
    <xf numFmtId="173" fontId="5" fillId="39" borderId="16" xfId="0" applyNumberFormat="1" applyFont="1" applyFill="1" applyBorder="1" applyAlignment="1">
      <alignment horizontal="center"/>
    </xf>
    <xf numFmtId="173" fontId="5" fillId="39" borderId="17" xfId="0" applyNumberFormat="1" applyFont="1" applyFill="1" applyBorder="1" applyAlignment="1">
      <alignment horizontal="center"/>
    </xf>
    <xf numFmtId="173" fontId="5" fillId="39" borderId="18" xfId="0" applyNumberFormat="1" applyFont="1" applyFill="1" applyBorder="1" applyAlignment="1">
      <alignment horizontal="center"/>
    </xf>
    <xf numFmtId="182" fontId="5" fillId="39" borderId="16" xfId="0" applyNumberFormat="1" applyFont="1" applyFill="1" applyBorder="1" applyAlignment="1">
      <alignment horizontal="center"/>
    </xf>
    <xf numFmtId="182" fontId="5" fillId="39" borderId="17" xfId="0" applyNumberFormat="1" applyFont="1" applyFill="1" applyBorder="1" applyAlignment="1">
      <alignment horizontal="center"/>
    </xf>
    <xf numFmtId="182" fontId="5" fillId="39" borderId="18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3" fontId="17" fillId="41" borderId="11" xfId="70" applyNumberFormat="1" applyFont="1" applyFill="1" applyBorder="1" applyAlignment="1">
      <alignment horizontal="center" wrapText="1"/>
      <protection/>
    </xf>
    <xf numFmtId="3" fontId="41" fillId="41" borderId="12" xfId="0" applyNumberFormat="1" applyFont="1" applyFill="1" applyBorder="1" applyAlignment="1">
      <alignment/>
    </xf>
    <xf numFmtId="3" fontId="41" fillId="41" borderId="14" xfId="0" applyNumberFormat="1" applyFont="1" applyFill="1" applyBorder="1" applyAlignment="1">
      <alignment/>
    </xf>
    <xf numFmtId="3" fontId="41" fillId="41" borderId="10" xfId="0" applyNumberFormat="1" applyFont="1" applyFill="1" applyBorder="1" applyAlignment="1">
      <alignment/>
    </xf>
    <xf numFmtId="175" fontId="5" fillId="39" borderId="11" xfId="70" applyNumberFormat="1" applyFont="1" applyFill="1" applyBorder="1" applyAlignment="1">
      <alignment horizontal="center" wrapText="1"/>
      <protection/>
    </xf>
    <xf numFmtId="175" fontId="0" fillId="39" borderId="12" xfId="0" applyNumberFormat="1" applyFont="1" applyFill="1" applyBorder="1" applyAlignment="1">
      <alignment/>
    </xf>
    <xf numFmtId="175" fontId="0" fillId="39" borderId="14" xfId="0" applyNumberFormat="1" applyFont="1" applyFill="1" applyBorder="1" applyAlignment="1">
      <alignment/>
    </xf>
    <xf numFmtId="175" fontId="0" fillId="39" borderId="10" xfId="0" applyNumberFormat="1" applyFont="1" applyFill="1" applyBorder="1" applyAlignment="1">
      <alignment/>
    </xf>
    <xf numFmtId="0" fontId="17" fillId="44" borderId="31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left" wrapText="1"/>
    </xf>
    <xf numFmtId="0" fontId="5" fillId="39" borderId="18" xfId="0" applyFont="1" applyFill="1" applyBorder="1" applyAlignment="1">
      <alignment horizontal="left" wrapText="1"/>
    </xf>
    <xf numFmtId="178" fontId="5" fillId="39" borderId="16" xfId="70" applyNumberFormat="1" applyFont="1" applyFill="1" applyBorder="1" applyAlignment="1">
      <alignment horizontal="center" wrapText="1"/>
      <protection/>
    </xf>
    <xf numFmtId="0" fontId="0" fillId="39" borderId="17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7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5" fillId="45" borderId="38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8" fontId="5" fillId="41" borderId="16" xfId="70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5" fillId="45" borderId="31" xfId="0" applyNumberFormat="1" applyFont="1" applyFill="1" applyBorder="1" applyAlignment="1">
      <alignment horizontal="center"/>
    </xf>
    <xf numFmtId="0" fontId="5" fillId="45" borderId="31" xfId="0" applyFont="1" applyFill="1" applyBorder="1" applyAlignment="1">
      <alignment horizontal="center"/>
    </xf>
    <xf numFmtId="0" fontId="5" fillId="39" borderId="33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 indent="2"/>
    </xf>
    <xf numFmtId="0" fontId="5" fillId="0" borderId="40" xfId="0" applyFont="1" applyBorder="1" applyAlignment="1">
      <alignment horizontal="left" wrapText="1"/>
    </xf>
    <xf numFmtId="174" fontId="5" fillId="39" borderId="16" xfId="0" applyNumberFormat="1" applyFont="1" applyFill="1" applyBorder="1" applyAlignment="1">
      <alignment horizontal="center"/>
    </xf>
    <xf numFmtId="174" fontId="5" fillId="39" borderId="17" xfId="0" applyNumberFormat="1" applyFont="1" applyFill="1" applyBorder="1" applyAlignment="1">
      <alignment horizontal="center"/>
    </xf>
    <xf numFmtId="174" fontId="5" fillId="39" borderId="18" xfId="0" applyNumberFormat="1" applyFont="1" applyFill="1" applyBorder="1" applyAlignment="1">
      <alignment horizontal="center"/>
    </xf>
    <xf numFmtId="0" fontId="5" fillId="44" borderId="31" xfId="0" applyFont="1" applyFill="1" applyBorder="1" applyAlignment="1">
      <alignment horizontal="center"/>
    </xf>
    <xf numFmtId="182" fontId="5" fillId="39" borderId="11" xfId="0" applyNumberFormat="1" applyFont="1" applyFill="1" applyBorder="1" applyAlignment="1">
      <alignment horizontal="center"/>
    </xf>
    <xf numFmtId="182" fontId="5" fillId="39" borderId="12" xfId="0" applyNumberFormat="1" applyFont="1" applyFill="1" applyBorder="1" applyAlignment="1">
      <alignment horizontal="center"/>
    </xf>
    <xf numFmtId="182" fontId="5" fillId="39" borderId="13" xfId="0" applyNumberFormat="1" applyFont="1" applyFill="1" applyBorder="1" applyAlignment="1">
      <alignment horizontal="center"/>
    </xf>
    <xf numFmtId="182" fontId="5" fillId="39" borderId="14" xfId="0" applyNumberFormat="1" applyFont="1" applyFill="1" applyBorder="1" applyAlignment="1">
      <alignment horizontal="center"/>
    </xf>
    <xf numFmtId="182" fontId="5" fillId="39" borderId="10" xfId="0" applyNumberFormat="1" applyFont="1" applyFill="1" applyBorder="1" applyAlignment="1">
      <alignment horizontal="center"/>
    </xf>
    <xf numFmtId="182" fontId="5" fillId="39" borderId="15" xfId="0" applyNumberFormat="1" applyFont="1" applyFill="1" applyBorder="1" applyAlignment="1">
      <alignment horizontal="center"/>
    </xf>
    <xf numFmtId="175" fontId="0" fillId="39" borderId="13" xfId="0" applyNumberFormat="1" applyFont="1" applyFill="1" applyBorder="1" applyAlignment="1">
      <alignment/>
    </xf>
    <xf numFmtId="175" fontId="0" fillId="39" borderId="15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8" fontId="5" fillId="41" borderId="41" xfId="70" applyNumberFormat="1" applyFont="1" applyFill="1" applyBorder="1" applyAlignment="1">
      <alignment horizontal="center" wrapText="1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6" fillId="39" borderId="17" xfId="0" applyFont="1" applyFill="1" applyBorder="1" applyAlignment="1">
      <alignment horizontal="left" wrapText="1"/>
    </xf>
    <xf numFmtId="0" fontId="16" fillId="39" borderId="18" xfId="0" applyFont="1" applyFill="1" applyBorder="1" applyAlignment="1">
      <alignment horizontal="left" wrapText="1"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17" fillId="39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6" fillId="39" borderId="0" xfId="0" applyFont="1" applyFill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7" fillId="44" borderId="3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5" xfId="0" applyFill="1" applyBorder="1" applyAlignment="1">
      <alignment/>
    </xf>
    <xf numFmtId="175" fontId="17" fillId="41" borderId="11" xfId="70" applyNumberFormat="1" applyFont="1" applyFill="1" applyBorder="1" applyAlignment="1">
      <alignment horizontal="center" wrapText="1"/>
      <protection/>
    </xf>
    <xf numFmtId="175" fontId="41" fillId="41" borderId="12" xfId="0" applyNumberFormat="1" applyFont="1" applyFill="1" applyBorder="1" applyAlignment="1">
      <alignment/>
    </xf>
    <xf numFmtId="175" fontId="41" fillId="41" borderId="13" xfId="0" applyNumberFormat="1" applyFont="1" applyFill="1" applyBorder="1" applyAlignment="1">
      <alignment/>
    </xf>
    <xf numFmtId="175" fontId="41" fillId="41" borderId="14" xfId="0" applyNumberFormat="1" applyFont="1" applyFill="1" applyBorder="1" applyAlignment="1">
      <alignment/>
    </xf>
    <xf numFmtId="175" fontId="41" fillId="41" borderId="10" xfId="0" applyNumberFormat="1" applyFont="1" applyFill="1" applyBorder="1" applyAlignment="1">
      <alignment/>
    </xf>
    <xf numFmtId="175" fontId="41" fillId="41" borderId="15" xfId="0" applyNumberFormat="1" applyFont="1" applyFill="1" applyBorder="1" applyAlignment="1">
      <alignment/>
    </xf>
    <xf numFmtId="0" fontId="17" fillId="39" borderId="1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/>
    </xf>
    <xf numFmtId="0" fontId="17" fillId="39" borderId="15" xfId="0" applyFont="1" applyFill="1" applyBorder="1" applyAlignment="1">
      <alignment horizontal="center"/>
    </xf>
    <xf numFmtId="0" fontId="5" fillId="44" borderId="41" xfId="0" applyFont="1" applyFill="1" applyBorder="1" applyAlignment="1">
      <alignment horizontal="center"/>
    </xf>
    <xf numFmtId="0" fontId="5" fillId="44" borderId="42" xfId="0" applyFont="1" applyFill="1" applyBorder="1" applyAlignment="1">
      <alignment horizontal="center"/>
    </xf>
    <xf numFmtId="0" fontId="5" fillId="44" borderId="43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5" fillId="44" borderId="45" xfId="0" applyFont="1" applyFill="1" applyBorder="1" applyAlignment="1">
      <alignment horizontal="center"/>
    </xf>
    <xf numFmtId="0" fontId="5" fillId="44" borderId="46" xfId="0" applyFont="1" applyFill="1" applyBorder="1" applyAlignment="1">
      <alignment horizontal="center"/>
    </xf>
    <xf numFmtId="178" fontId="5" fillId="39" borderId="15" xfId="70" applyNumberFormat="1" applyFont="1" applyFill="1" applyBorder="1" applyAlignment="1">
      <alignment horizontal="center" wrapText="1"/>
      <protection/>
    </xf>
    <xf numFmtId="1" fontId="5" fillId="39" borderId="11" xfId="0" applyNumberFormat="1" applyFont="1" applyFill="1" applyBorder="1" applyAlignment="1">
      <alignment horizontal="center"/>
    </xf>
    <xf numFmtId="1" fontId="5" fillId="39" borderId="12" xfId="0" applyNumberFormat="1" applyFont="1" applyFill="1" applyBorder="1" applyAlignment="1">
      <alignment horizontal="center"/>
    </xf>
    <xf numFmtId="1" fontId="5" fillId="39" borderId="13" xfId="0" applyNumberFormat="1" applyFont="1" applyFill="1" applyBorder="1" applyAlignment="1">
      <alignment horizontal="center"/>
    </xf>
    <xf numFmtId="1" fontId="5" fillId="39" borderId="14" xfId="0" applyNumberFormat="1" applyFont="1" applyFill="1" applyBorder="1" applyAlignment="1">
      <alignment horizontal="center"/>
    </xf>
    <xf numFmtId="1" fontId="5" fillId="39" borderId="10" xfId="0" applyNumberFormat="1" applyFont="1" applyFill="1" applyBorder="1" applyAlignment="1">
      <alignment horizontal="center"/>
    </xf>
    <xf numFmtId="1" fontId="5" fillId="39" borderId="15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176" fontId="5" fillId="0" borderId="41" xfId="0" applyNumberFormat="1" applyFont="1" applyBorder="1" applyAlignment="1">
      <alignment horizontal="center"/>
    </xf>
    <xf numFmtId="176" fontId="5" fillId="0" borderId="42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44" xfId="0" applyNumberFormat="1" applyFont="1" applyBorder="1" applyAlignment="1">
      <alignment horizontal="center"/>
    </xf>
    <xf numFmtId="176" fontId="5" fillId="0" borderId="45" xfId="0" applyNumberFormat="1" applyFont="1" applyBorder="1" applyAlignment="1">
      <alignment horizontal="center"/>
    </xf>
    <xf numFmtId="176" fontId="5" fillId="0" borderId="46" xfId="0" applyNumberFormat="1" applyFont="1" applyBorder="1" applyAlignment="1">
      <alignment horizontal="center"/>
    </xf>
    <xf numFmtId="176" fontId="5" fillId="39" borderId="11" xfId="0" applyNumberFormat="1" applyFont="1" applyFill="1" applyBorder="1" applyAlignment="1">
      <alignment horizontal="center"/>
    </xf>
    <xf numFmtId="176" fontId="5" fillId="39" borderId="12" xfId="0" applyNumberFormat="1" applyFont="1" applyFill="1" applyBorder="1" applyAlignment="1">
      <alignment horizontal="center"/>
    </xf>
    <xf numFmtId="176" fontId="5" fillId="39" borderId="13" xfId="0" applyNumberFormat="1" applyFont="1" applyFill="1" applyBorder="1" applyAlignment="1">
      <alignment horizontal="center"/>
    </xf>
    <xf numFmtId="176" fontId="5" fillId="39" borderId="14" xfId="0" applyNumberFormat="1" applyFont="1" applyFill="1" applyBorder="1" applyAlignment="1">
      <alignment horizontal="center"/>
    </xf>
    <xf numFmtId="176" fontId="5" fillId="39" borderId="10" xfId="0" applyNumberFormat="1" applyFont="1" applyFill="1" applyBorder="1" applyAlignment="1">
      <alignment horizontal="center"/>
    </xf>
    <xf numFmtId="176" fontId="5" fillId="39" borderId="15" xfId="0" applyNumberFormat="1" applyFont="1" applyFill="1" applyBorder="1" applyAlignment="1">
      <alignment horizontal="center"/>
    </xf>
    <xf numFmtId="176" fontId="5" fillId="41" borderId="11" xfId="70" applyNumberFormat="1" applyFont="1" applyFill="1" applyBorder="1" applyAlignment="1">
      <alignment horizontal="center" wrapText="1"/>
      <protection/>
    </xf>
    <xf numFmtId="176" fontId="0" fillId="41" borderId="12" xfId="0" applyNumberFormat="1" applyFill="1" applyBorder="1" applyAlignment="1">
      <alignment/>
    </xf>
    <xf numFmtId="176" fontId="5" fillId="39" borderId="11" xfId="70" applyNumberFormat="1" applyFont="1" applyFill="1" applyBorder="1" applyAlignment="1">
      <alignment horizontal="center" wrapText="1"/>
      <protection/>
    </xf>
    <xf numFmtId="176" fontId="0" fillId="39" borderId="12" xfId="0" applyNumberFormat="1" applyFont="1" applyFill="1" applyBorder="1" applyAlignment="1">
      <alignment/>
    </xf>
    <xf numFmtId="178" fontId="5" fillId="0" borderId="47" xfId="0" applyNumberFormat="1" applyFont="1" applyBorder="1" applyAlignment="1">
      <alignment horizontal="center"/>
    </xf>
    <xf numFmtId="0" fontId="17" fillId="39" borderId="17" xfId="0" applyFont="1" applyFill="1" applyBorder="1" applyAlignment="1">
      <alignment horizontal="center"/>
    </xf>
    <xf numFmtId="0" fontId="17" fillId="39" borderId="18" xfId="0" applyFont="1" applyFill="1" applyBorder="1" applyAlignment="1">
      <alignment horizontal="center"/>
    </xf>
    <xf numFmtId="0" fontId="0" fillId="41" borderId="42" xfId="0" applyFill="1" applyBorder="1" applyAlignment="1">
      <alignment/>
    </xf>
    <xf numFmtId="0" fontId="0" fillId="41" borderId="43" xfId="0" applyFill="1" applyBorder="1" applyAlignment="1">
      <alignment/>
    </xf>
    <xf numFmtId="178" fontId="17" fillId="41" borderId="41" xfId="70" applyNumberFormat="1" applyFont="1" applyFill="1" applyBorder="1" applyAlignment="1">
      <alignment horizontal="center" wrapText="1"/>
      <protection/>
    </xf>
    <xf numFmtId="0" fontId="41" fillId="41" borderId="42" xfId="0" applyFont="1" applyFill="1" applyBorder="1" applyAlignment="1">
      <alignment/>
    </xf>
    <xf numFmtId="0" fontId="41" fillId="41" borderId="43" xfId="0" applyFont="1" applyFill="1" applyBorder="1" applyAlignment="1">
      <alignment/>
    </xf>
    <xf numFmtId="0" fontId="41" fillId="0" borderId="44" xfId="0" applyFont="1" applyBorder="1" applyAlignment="1">
      <alignment/>
    </xf>
    <xf numFmtId="0" fontId="41" fillId="0" borderId="45" xfId="0" applyFont="1" applyBorder="1" applyAlignment="1">
      <alignment/>
    </xf>
    <xf numFmtId="0" fontId="41" fillId="0" borderId="46" xfId="0" applyFont="1" applyBorder="1" applyAlignment="1">
      <alignment/>
    </xf>
    <xf numFmtId="0" fontId="5" fillId="0" borderId="16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1" fontId="5" fillId="41" borderId="16" xfId="0" applyNumberFormat="1" applyFont="1" applyFill="1" applyBorder="1" applyAlignment="1">
      <alignment horizontal="center" vertical="center" wrapText="1"/>
    </xf>
    <xf numFmtId="1" fontId="5" fillId="41" borderId="17" xfId="0" applyNumberFormat="1" applyFont="1" applyFill="1" applyBorder="1" applyAlignment="1">
      <alignment horizontal="center" vertical="center" wrapText="1"/>
    </xf>
    <xf numFmtId="1" fontId="0" fillId="41" borderId="17" xfId="0" applyNumberFormat="1" applyFill="1" applyBorder="1" applyAlignment="1">
      <alignment horizontal="center" vertical="center" wrapText="1"/>
    </xf>
    <xf numFmtId="1" fontId="0" fillId="41" borderId="18" xfId="0" applyNumberForma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13" fillId="42" borderId="0" xfId="0" applyNumberFormat="1" applyFont="1" applyFill="1" applyBorder="1" applyAlignment="1">
      <alignment horizontal="left" vertical="center" wrapText="1"/>
    </xf>
    <xf numFmtId="0" fontId="5" fillId="39" borderId="17" xfId="0" applyNumberFormat="1" applyFont="1" applyFill="1" applyBorder="1" applyAlignment="1">
      <alignment horizontal="left" vertical="top" wrapText="1"/>
    </xf>
    <xf numFmtId="0" fontId="5" fillId="39" borderId="18" xfId="0" applyNumberFormat="1" applyFont="1" applyFill="1" applyBorder="1" applyAlignment="1">
      <alignment horizontal="left" vertical="top" wrapText="1"/>
    </xf>
    <xf numFmtId="0" fontId="6" fillId="39" borderId="0" xfId="0" applyNumberFormat="1" applyFont="1" applyFill="1" applyBorder="1" applyAlignment="1">
      <alignment horizontal="center" wrapText="1"/>
    </xf>
    <xf numFmtId="0" fontId="5" fillId="39" borderId="29" xfId="0" applyNumberFormat="1" applyFont="1" applyFill="1" applyBorder="1" applyAlignment="1">
      <alignment horizontal="center" vertical="center" wrapText="1"/>
    </xf>
    <xf numFmtId="0" fontId="5" fillId="39" borderId="29" xfId="0" applyNumberFormat="1" applyFont="1" applyFill="1" applyBorder="1" applyAlignment="1">
      <alignment horizontal="center" vertical="center"/>
    </xf>
    <xf numFmtId="0" fontId="5" fillId="39" borderId="29" xfId="0" applyNumberFormat="1" applyFont="1" applyFill="1" applyBorder="1" applyAlignment="1">
      <alignment horizontal="center" vertical="top"/>
    </xf>
    <xf numFmtId="0" fontId="5" fillId="39" borderId="16" xfId="0" applyNumberFormat="1" applyFont="1" applyFill="1" applyBorder="1" applyAlignment="1">
      <alignment horizontal="center" vertical="top"/>
    </xf>
    <xf numFmtId="0" fontId="5" fillId="39" borderId="36" xfId="0" applyNumberFormat="1" applyFont="1" applyFill="1" applyBorder="1" applyAlignment="1">
      <alignment horizontal="center" vertical="top"/>
    </xf>
    <xf numFmtId="1" fontId="5" fillId="39" borderId="16" xfId="0" applyNumberFormat="1" applyFont="1" applyFill="1" applyBorder="1" applyAlignment="1">
      <alignment horizontal="center" vertical="center" wrapText="1"/>
    </xf>
    <xf numFmtId="1" fontId="5" fillId="39" borderId="17" xfId="0" applyNumberFormat="1" applyFont="1" applyFill="1" applyBorder="1" applyAlignment="1">
      <alignment horizontal="center" vertical="center" wrapText="1"/>
    </xf>
    <xf numFmtId="1" fontId="0" fillId="39" borderId="17" xfId="0" applyNumberFormat="1" applyFill="1" applyBorder="1" applyAlignment="1">
      <alignment horizontal="center" vertical="center" wrapText="1"/>
    </xf>
    <xf numFmtId="1" fontId="0" fillId="39" borderId="18" xfId="0" applyNumberForma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textRotation="90" wrapText="1"/>
    </xf>
    <xf numFmtId="0" fontId="2" fillId="0" borderId="0" xfId="0" applyFont="1" applyBorder="1" applyAlignment="1">
      <alignment horizontal="left" textRotation="90" wrapText="1"/>
    </xf>
    <xf numFmtId="0" fontId="2" fillId="0" borderId="28" xfId="0" applyFont="1" applyBorder="1" applyAlignment="1">
      <alignment horizontal="left" textRotation="90" wrapText="1"/>
    </xf>
    <xf numFmtId="0" fontId="2" fillId="41" borderId="16" xfId="0" applyFont="1" applyFill="1" applyBorder="1" applyAlignment="1">
      <alignment horizontal="left" vertical="center" textRotation="92" wrapText="1"/>
    </xf>
    <xf numFmtId="0" fontId="2" fillId="41" borderId="17" xfId="0" applyFont="1" applyFill="1" applyBorder="1" applyAlignment="1">
      <alignment horizontal="left" vertical="center" textRotation="92" wrapText="1"/>
    </xf>
    <xf numFmtId="0" fontId="2" fillId="41" borderId="18" xfId="0" applyFont="1" applyFill="1" applyBorder="1" applyAlignment="1">
      <alignment horizontal="left" vertical="center" textRotation="92" wrapText="1"/>
    </xf>
    <xf numFmtId="0" fontId="2" fillId="41" borderId="16" xfId="0" applyFont="1" applyFill="1" applyBorder="1" applyAlignment="1">
      <alignment horizontal="left" vertical="center" textRotation="91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7" fontId="5" fillId="39" borderId="16" xfId="70" applyNumberFormat="1" applyFont="1" applyFill="1" applyBorder="1" applyAlignment="1">
      <alignment horizontal="center" vertical="center" wrapText="1"/>
      <protection/>
    </xf>
    <xf numFmtId="177" fontId="5" fillId="39" borderId="17" xfId="70" applyNumberFormat="1" applyFont="1" applyFill="1" applyBorder="1" applyAlignment="1">
      <alignment horizontal="center" vertical="center" wrapText="1"/>
      <protection/>
    </xf>
    <xf numFmtId="177" fontId="5" fillId="39" borderId="18" xfId="70" applyNumberFormat="1" applyFont="1" applyFill="1" applyBorder="1" applyAlignment="1">
      <alignment horizontal="center" vertical="center" wrapText="1"/>
      <protection/>
    </xf>
    <xf numFmtId="49" fontId="5" fillId="39" borderId="17" xfId="0" applyNumberFormat="1" applyFont="1" applyFill="1" applyBorder="1" applyAlignment="1">
      <alignment horizontal="center"/>
    </xf>
    <xf numFmtId="0" fontId="5" fillId="39" borderId="12" xfId="0" applyNumberFormat="1" applyFont="1" applyFill="1" applyBorder="1" applyAlignment="1">
      <alignment horizontal="left" vertical="top" wrapText="1"/>
    </xf>
    <xf numFmtId="0" fontId="5" fillId="39" borderId="13" xfId="0" applyNumberFormat="1" applyFont="1" applyFill="1" applyBorder="1" applyAlignment="1">
      <alignment horizontal="left" vertical="top" wrapText="1"/>
    </xf>
    <xf numFmtId="0" fontId="5" fillId="39" borderId="0" xfId="0" applyNumberFormat="1" applyFont="1" applyFill="1" applyBorder="1" applyAlignment="1">
      <alignment horizontal="left" vertical="top" wrapText="1"/>
    </xf>
    <xf numFmtId="0" fontId="5" fillId="39" borderId="28" xfId="0" applyNumberFormat="1" applyFont="1" applyFill="1" applyBorder="1" applyAlignment="1">
      <alignment horizontal="left" vertical="top" wrapText="1"/>
    </xf>
    <xf numFmtId="0" fontId="5" fillId="39" borderId="10" xfId="0" applyNumberFormat="1" applyFont="1" applyFill="1" applyBorder="1" applyAlignment="1">
      <alignment horizontal="left" vertical="top" wrapText="1"/>
    </xf>
    <xf numFmtId="0" fontId="5" fillId="39" borderId="15" xfId="0" applyNumberFormat="1" applyFont="1" applyFill="1" applyBorder="1" applyAlignment="1">
      <alignment horizontal="left" vertical="top" wrapText="1"/>
    </xf>
    <xf numFmtId="175" fontId="5" fillId="39" borderId="16" xfId="70" applyNumberFormat="1" applyFont="1" applyFill="1" applyBorder="1" applyAlignment="1">
      <alignment horizontal="center" vertical="center" wrapText="1"/>
      <protection/>
    </xf>
    <xf numFmtId="175" fontId="5" fillId="39" borderId="17" xfId="70" applyNumberFormat="1" applyFont="1" applyFill="1" applyBorder="1" applyAlignment="1">
      <alignment horizontal="center" vertical="center" wrapText="1"/>
      <protection/>
    </xf>
    <xf numFmtId="175" fontId="5" fillId="39" borderId="18" xfId="70" applyNumberFormat="1" applyFont="1" applyFill="1" applyBorder="1" applyAlignment="1">
      <alignment horizontal="center" vertical="center" wrapText="1"/>
      <protection/>
    </xf>
    <xf numFmtId="181" fontId="17" fillId="41" borderId="11" xfId="0" applyNumberFormat="1" applyFont="1" applyFill="1" applyBorder="1" applyAlignment="1">
      <alignment horizontal="center" vertical="center"/>
    </xf>
    <xf numFmtId="181" fontId="17" fillId="41" borderId="12" xfId="0" applyNumberFormat="1" applyFont="1" applyFill="1" applyBorder="1" applyAlignment="1">
      <alignment horizontal="center" vertical="center"/>
    </xf>
    <xf numFmtId="181" fontId="17" fillId="41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29" fillId="0" borderId="17" xfId="0" applyNumberFormat="1" applyFont="1" applyBorder="1" applyAlignment="1">
      <alignment horizontal="justify" wrapText="1"/>
    </xf>
    <xf numFmtId="49" fontId="8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39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39" borderId="16" xfId="0" applyNumberFormat="1" applyFont="1" applyFill="1" applyBorder="1" applyAlignment="1">
      <alignment horizontal="center"/>
    </xf>
    <xf numFmtId="173" fontId="8" fillId="39" borderId="17" xfId="0" applyNumberFormat="1" applyFont="1" applyFill="1" applyBorder="1" applyAlignment="1">
      <alignment horizontal="center"/>
    </xf>
    <xf numFmtId="173" fontId="8" fillId="39" borderId="18" xfId="0" applyNumberFormat="1" applyFont="1" applyFill="1" applyBorder="1" applyAlignment="1">
      <alignment horizontal="center"/>
    </xf>
    <xf numFmtId="173" fontId="8" fillId="0" borderId="16" xfId="0" applyNumberFormat="1" applyFont="1" applyBorder="1" applyAlignment="1">
      <alignment horizontal="center"/>
    </xf>
    <xf numFmtId="173" fontId="8" fillId="0" borderId="17" xfId="0" applyNumberFormat="1" applyFont="1" applyBorder="1" applyAlignment="1">
      <alignment horizontal="center"/>
    </xf>
    <xf numFmtId="173" fontId="8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39" borderId="14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39" borderId="17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/>
    </xf>
    <xf numFmtId="0" fontId="8" fillId="39" borderId="17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8" fillId="41" borderId="16" xfId="0" applyFont="1" applyFill="1" applyBorder="1" applyAlignment="1">
      <alignment horizontal="center"/>
    </xf>
    <xf numFmtId="0" fontId="8" fillId="41" borderId="17" xfId="0" applyFont="1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173" fontId="8" fillId="41" borderId="16" xfId="0" applyNumberFormat="1" applyFont="1" applyFill="1" applyBorder="1" applyAlignment="1">
      <alignment horizontal="center"/>
    </xf>
    <xf numFmtId="173" fontId="8" fillId="41" borderId="17" xfId="0" applyNumberFormat="1" applyFont="1" applyFill="1" applyBorder="1" applyAlignment="1">
      <alignment horizontal="center"/>
    </xf>
    <xf numFmtId="173" fontId="8" fillId="41" borderId="18" xfId="0" applyNumberFormat="1" applyFont="1" applyFill="1" applyBorder="1" applyAlignment="1">
      <alignment horizontal="center"/>
    </xf>
    <xf numFmtId="0" fontId="8" fillId="41" borderId="17" xfId="0" applyFont="1" applyFill="1" applyBorder="1" applyAlignment="1">
      <alignment horizontal="left" wrapText="1"/>
    </xf>
    <xf numFmtId="0" fontId="8" fillId="41" borderId="18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 wrapText="1"/>
    </xf>
    <xf numFmtId="0" fontId="8" fillId="41" borderId="15" xfId="0" applyFont="1" applyFill="1" applyBorder="1" applyAlignment="1">
      <alignment horizontal="left" wrapText="1"/>
    </xf>
    <xf numFmtId="0" fontId="8" fillId="41" borderId="14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181" fontId="8" fillId="39" borderId="16" xfId="0" applyNumberFormat="1" applyFont="1" applyFill="1" applyBorder="1" applyAlignment="1">
      <alignment horizontal="center"/>
    </xf>
    <xf numFmtId="181" fontId="8" fillId="39" borderId="17" xfId="0" applyNumberFormat="1" applyFont="1" applyFill="1" applyBorder="1" applyAlignment="1">
      <alignment horizontal="center"/>
    </xf>
    <xf numFmtId="181" fontId="8" fillId="39" borderId="18" xfId="0" applyNumberFormat="1" applyFont="1" applyFill="1" applyBorder="1" applyAlignment="1">
      <alignment horizontal="center"/>
    </xf>
    <xf numFmtId="181" fontId="8" fillId="0" borderId="16" xfId="0" applyNumberFormat="1" applyFont="1" applyBorder="1" applyAlignment="1">
      <alignment horizontal="center"/>
    </xf>
    <xf numFmtId="181" fontId="8" fillId="0" borderId="17" xfId="0" applyNumberFormat="1" applyFont="1" applyBorder="1" applyAlignment="1">
      <alignment horizontal="center"/>
    </xf>
    <xf numFmtId="181" fontId="8" fillId="0" borderId="18" xfId="0" applyNumberFormat="1" applyFont="1" applyBorder="1" applyAlignment="1">
      <alignment horizontal="center"/>
    </xf>
    <xf numFmtId="0" fontId="29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9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42" fillId="0" borderId="17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justify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left" vertical="top"/>
    </xf>
    <xf numFmtId="181" fontId="5" fillId="0" borderId="16" xfId="0" applyNumberFormat="1" applyFont="1" applyBorder="1" applyAlignment="1">
      <alignment horizontal="center" vertical="top"/>
    </xf>
    <xf numFmtId="181" fontId="5" fillId="0" borderId="17" xfId="0" applyNumberFormat="1" applyFont="1" applyBorder="1" applyAlignment="1">
      <alignment horizontal="center" vertical="top"/>
    </xf>
    <xf numFmtId="181" fontId="5" fillId="0" borderId="18" xfId="0" applyNumberFormat="1" applyFont="1" applyBorder="1" applyAlignment="1">
      <alignment horizontal="center" vertical="top"/>
    </xf>
    <xf numFmtId="0" fontId="17" fillId="41" borderId="16" xfId="0" applyFont="1" applyFill="1" applyBorder="1" applyAlignment="1">
      <alignment horizontal="center" vertical="top"/>
    </xf>
    <xf numFmtId="0" fontId="17" fillId="41" borderId="17" xfId="0" applyFont="1" applyFill="1" applyBorder="1" applyAlignment="1">
      <alignment horizontal="center" vertical="top"/>
    </xf>
    <xf numFmtId="0" fontId="17" fillId="41" borderId="18" xfId="0" applyFont="1" applyFill="1" applyBorder="1" applyAlignment="1">
      <alignment horizontal="center" vertical="top"/>
    </xf>
    <xf numFmtId="180" fontId="5" fillId="0" borderId="16" xfId="0" applyNumberFormat="1" applyFont="1" applyBorder="1" applyAlignment="1">
      <alignment horizontal="center" vertical="top"/>
    </xf>
    <xf numFmtId="180" fontId="5" fillId="0" borderId="17" xfId="0" applyNumberFormat="1" applyFont="1" applyBorder="1" applyAlignment="1">
      <alignment horizontal="center" vertical="top"/>
    </xf>
    <xf numFmtId="180" fontId="5" fillId="0" borderId="1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5" fillId="41" borderId="16" xfId="0" applyFont="1" applyFill="1" applyBorder="1" applyAlignment="1">
      <alignment horizontal="center" vertical="top"/>
    </xf>
    <xf numFmtId="0" fontId="5" fillId="41" borderId="17" xfId="0" applyFont="1" applyFill="1" applyBorder="1" applyAlignment="1">
      <alignment horizontal="center" vertical="top"/>
    </xf>
    <xf numFmtId="0" fontId="5" fillId="41" borderId="18" xfId="0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73" fontId="5" fillId="41" borderId="16" xfId="0" applyNumberFormat="1" applyFont="1" applyFill="1" applyBorder="1" applyAlignment="1">
      <alignment horizontal="center" vertical="top"/>
    </xf>
    <xf numFmtId="173" fontId="5" fillId="41" borderId="17" xfId="0" applyNumberFormat="1" applyFont="1" applyFill="1" applyBorder="1" applyAlignment="1">
      <alignment horizontal="center" vertical="top"/>
    </xf>
    <xf numFmtId="173" fontId="5" fillId="41" borderId="18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80" fontId="5" fillId="41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41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top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Факт.кальк.САМЕКО(11мес) (2)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9</xdr:row>
      <xdr:rowOff>38100</xdr:rowOff>
    </xdr:from>
    <xdr:to>
      <xdr:col>156</xdr:col>
      <xdr:colOff>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7335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171</xdr:col>
      <xdr:colOff>19050</xdr:colOff>
      <xdr:row>15</xdr:row>
      <xdr:rowOff>0</xdr:rowOff>
    </xdr:from>
    <xdr:to>
      <xdr:col>204</xdr:col>
      <xdr:colOff>19050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4200525"/>
          <a:ext cx="3228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2019\&#1047;&#1080;&#1058;%20&#1085;&#1072;%202019%20&#1085;&#1072;&#1076;&#1077;&#1078;&#1085;%20&#1080;%20&#1082;&#1072;&#1095;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.1"/>
      <sheetName val="ф.1.2."/>
      <sheetName val="ф.8.1."/>
      <sheetName val="Ф.8.3. "/>
      <sheetName val="Ф.8.3."/>
      <sheetName val="Ф.2.1."/>
      <sheetName val="Ф.2.2."/>
      <sheetName val="Ф.2.3."/>
      <sheetName val="ф.3.1. "/>
      <sheetName val="ф.3.2."/>
      <sheetName val="ф.3.3."/>
      <sheetName val="ф.8.1.1"/>
      <sheetName val="Ф.1.5."/>
      <sheetName val="Ф.2.4."/>
      <sheetName val="ф.1.9"/>
      <sheetName val="ф.4.1 2018"/>
      <sheetName val="ф.4.2 2018"/>
    </sheetNames>
    <sheetDataSet>
      <sheetData sheetId="1">
        <row r="7">
          <cell r="CU7">
            <v>38</v>
          </cell>
        </row>
      </sheetData>
      <sheetData sheetId="2">
        <row r="4">
          <cell r="A4" t="str">
            <v>ПАО "ЗиТ"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FO44"/>
  <sheetViews>
    <sheetView zoomScaleSheetLayoutView="100" zoomScalePageLayoutView="0" workbookViewId="0" topLeftCell="A1">
      <selection activeCell="FQ23" sqref="FQ23"/>
    </sheetView>
  </sheetViews>
  <sheetFormatPr defaultColWidth="0.875" defaultRowHeight="12.75"/>
  <cols>
    <col min="1" max="6" width="0.875" style="12" customWidth="1"/>
    <col min="7" max="7" width="5.875" style="12" customWidth="1"/>
    <col min="8" max="60" width="0.875" style="12" customWidth="1"/>
    <col min="61" max="62" width="1.00390625" style="12" customWidth="1"/>
    <col min="63" max="170" width="0.875" style="12" customWidth="1"/>
    <col min="171" max="171" width="16.875" style="12" customWidth="1"/>
    <col min="172" max="16384" width="0.875" style="12" customWidth="1"/>
  </cols>
  <sheetData>
    <row r="1" spans="112:171" s="1" customFormat="1" ht="11.25" customHeight="1">
      <c r="DH1" s="1" t="s">
        <v>162</v>
      </c>
      <c r="FO1" s="2"/>
    </row>
    <row r="2" spans="112:171" s="1" customFormat="1" ht="11.25" customHeight="1">
      <c r="DH2" s="1" t="s">
        <v>164</v>
      </c>
      <c r="FO2" s="2"/>
    </row>
    <row r="3" spans="112:171" s="1" customFormat="1" ht="11.25" customHeight="1">
      <c r="DH3" s="1" t="s">
        <v>165</v>
      </c>
      <c r="FO3" s="2"/>
    </row>
    <row r="4" spans="112:171" s="1" customFormat="1" ht="11.25" customHeight="1">
      <c r="DH4" s="1" t="s">
        <v>166</v>
      </c>
      <c r="FO4" s="3"/>
    </row>
    <row r="5" spans="112:171" s="1" customFormat="1" ht="11.25" customHeight="1">
      <c r="DH5" s="1" t="s">
        <v>167</v>
      </c>
      <c r="FO5" s="290"/>
    </row>
    <row r="6" spans="112:171" s="1" customFormat="1" ht="11.25" customHeight="1">
      <c r="DH6" s="1" t="s">
        <v>168</v>
      </c>
      <c r="FO6" s="291"/>
    </row>
    <row r="7" s="4" customFormat="1" ht="13.5" customHeight="1">
      <c r="FO7" s="291"/>
    </row>
    <row r="8" spans="1:171" s="4" customFormat="1" ht="13.5" customHeight="1" hidden="1">
      <c r="A8" s="292" t="s">
        <v>169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O8" s="291"/>
    </row>
    <row r="9" spans="1:171" s="4" customFormat="1" ht="13.5" customHeight="1" hidden="1">
      <c r="A9" s="292" t="s">
        <v>170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O9" s="291"/>
    </row>
    <row r="10" s="4" customFormat="1" ht="6" customHeight="1">
      <c r="FO10" s="291"/>
    </row>
    <row r="11" spans="1:171" s="6" customFormat="1" ht="15.75">
      <c r="A11" s="293" t="s">
        <v>171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O11" s="291"/>
    </row>
    <row r="12" spans="42:171" s="6" customFormat="1" ht="15.75">
      <c r="AP12" s="28" t="s">
        <v>351</v>
      </c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O12" s="7" t="s">
        <v>207</v>
      </c>
      <c r="CP12" s="294" t="s">
        <v>342</v>
      </c>
      <c r="CQ12" s="294"/>
      <c r="CR12" s="294"/>
      <c r="CS12" s="294"/>
      <c r="CT12" s="294"/>
      <c r="CU12" s="294"/>
      <c r="CV12" s="294"/>
      <c r="CW12" s="294"/>
      <c r="CX12" s="6" t="s">
        <v>172</v>
      </c>
      <c r="FO12" s="291"/>
    </row>
    <row r="13" s="4" customFormat="1" ht="6" customHeight="1">
      <c r="FO13" s="291"/>
    </row>
    <row r="14" spans="161:171" s="4" customFormat="1" ht="13.5" customHeight="1">
      <c r="FE14" s="8"/>
      <c r="FO14" s="291"/>
    </row>
    <row r="15" spans="1:171" s="4" customFormat="1" ht="45.75" customHeight="1">
      <c r="A15" s="295" t="s">
        <v>173</v>
      </c>
      <c r="B15" s="295"/>
      <c r="C15" s="295"/>
      <c r="D15" s="295"/>
      <c r="E15" s="295"/>
      <c r="F15" s="295"/>
      <c r="G15" s="295"/>
      <c r="H15" s="296" t="s">
        <v>174</v>
      </c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8"/>
      <c r="BJ15" s="299" t="s">
        <v>175</v>
      </c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6" t="s">
        <v>176</v>
      </c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8"/>
      <c r="FO15" s="291"/>
    </row>
    <row r="16" spans="1:171" s="25" customFormat="1" ht="17.25" customHeight="1">
      <c r="A16" s="300">
        <v>1</v>
      </c>
      <c r="B16" s="300"/>
      <c r="C16" s="300"/>
      <c r="D16" s="300"/>
      <c r="E16" s="300"/>
      <c r="F16" s="300"/>
      <c r="G16" s="300"/>
      <c r="H16" s="300">
        <v>2</v>
      </c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>
        <v>3</v>
      </c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>
        <v>4</v>
      </c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O16" s="288"/>
    </row>
    <row r="17" spans="1:171" s="4" customFormat="1" ht="15">
      <c r="A17" s="301" t="s">
        <v>177</v>
      </c>
      <c r="B17" s="301"/>
      <c r="C17" s="301"/>
      <c r="D17" s="301"/>
      <c r="E17" s="301"/>
      <c r="F17" s="301"/>
      <c r="G17" s="301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3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6"/>
      <c r="DH17" s="307">
        <v>37</v>
      </c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8"/>
      <c r="EL17" s="308"/>
      <c r="EM17" s="308"/>
      <c r="EN17" s="308"/>
      <c r="EO17" s="308"/>
      <c r="EP17" s="308"/>
      <c r="EQ17" s="308"/>
      <c r="ER17" s="308"/>
      <c r="ES17" s="308"/>
      <c r="ET17" s="308"/>
      <c r="EU17" s="308"/>
      <c r="EV17" s="308"/>
      <c r="EW17" s="308"/>
      <c r="EX17" s="308"/>
      <c r="EY17" s="308"/>
      <c r="EZ17" s="308"/>
      <c r="FA17" s="308"/>
      <c r="FB17" s="308"/>
      <c r="FC17" s="308"/>
      <c r="FD17" s="308"/>
      <c r="FE17" s="309"/>
      <c r="FO17" s="289"/>
    </row>
    <row r="18" spans="1:171" s="4" customFormat="1" ht="15">
      <c r="A18" s="301" t="s">
        <v>178</v>
      </c>
      <c r="B18" s="301"/>
      <c r="C18" s="301"/>
      <c r="D18" s="301"/>
      <c r="E18" s="301"/>
      <c r="F18" s="301"/>
      <c r="G18" s="301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3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6"/>
      <c r="DH18" s="310">
        <v>37</v>
      </c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2"/>
      <c r="FO18" s="289"/>
    </row>
    <row r="19" spans="1:171" s="4" customFormat="1" ht="15">
      <c r="A19" s="301" t="s">
        <v>179</v>
      </c>
      <c r="B19" s="301"/>
      <c r="C19" s="301"/>
      <c r="D19" s="301"/>
      <c r="E19" s="301"/>
      <c r="F19" s="301"/>
      <c r="G19" s="301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03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6"/>
      <c r="DH19" s="310">
        <v>37</v>
      </c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/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1"/>
      <c r="FD19" s="311"/>
      <c r="FE19" s="312"/>
      <c r="FO19" s="289"/>
    </row>
    <row r="20" spans="1:171" s="4" customFormat="1" ht="15">
      <c r="A20" s="301" t="s">
        <v>180</v>
      </c>
      <c r="B20" s="301"/>
      <c r="C20" s="301"/>
      <c r="D20" s="301"/>
      <c r="E20" s="301"/>
      <c r="F20" s="301"/>
      <c r="G20" s="301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03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6"/>
      <c r="DH20" s="310">
        <v>37</v>
      </c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2"/>
      <c r="FO20" s="289"/>
    </row>
    <row r="21" spans="1:171" s="4" customFormat="1" ht="13.5" customHeight="1">
      <c r="A21" s="301" t="s">
        <v>181</v>
      </c>
      <c r="B21" s="301"/>
      <c r="C21" s="301"/>
      <c r="D21" s="301"/>
      <c r="E21" s="301"/>
      <c r="F21" s="301"/>
      <c r="G21" s="301"/>
      <c r="H21" s="314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03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6"/>
      <c r="DH21" s="310">
        <v>37</v>
      </c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2"/>
      <c r="FO21" s="289"/>
    </row>
    <row r="22" spans="1:171" s="4" customFormat="1" ht="15">
      <c r="A22" s="301" t="s">
        <v>182</v>
      </c>
      <c r="B22" s="301"/>
      <c r="C22" s="301"/>
      <c r="D22" s="301"/>
      <c r="E22" s="301"/>
      <c r="F22" s="301"/>
      <c r="G22" s="301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03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6"/>
      <c r="DH22" s="310">
        <v>37</v>
      </c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/>
      <c r="EP22" s="311"/>
      <c r="EQ22" s="311"/>
      <c r="ER22" s="311"/>
      <c r="ES22" s="311"/>
      <c r="ET22" s="311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2"/>
      <c r="FO22" s="289"/>
    </row>
    <row r="23" spans="1:171" s="4" customFormat="1" ht="15">
      <c r="A23" s="301" t="s">
        <v>183</v>
      </c>
      <c r="B23" s="301"/>
      <c r="C23" s="301"/>
      <c r="D23" s="301"/>
      <c r="E23" s="301"/>
      <c r="F23" s="301"/>
      <c r="G23" s="301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03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6"/>
      <c r="DH23" s="310">
        <v>37</v>
      </c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1"/>
      <c r="EP23" s="311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1"/>
      <c r="FD23" s="311"/>
      <c r="FE23" s="312"/>
      <c r="FO23" s="289"/>
    </row>
    <row r="24" spans="1:171" s="4" customFormat="1" ht="15">
      <c r="A24" s="315" t="s">
        <v>184</v>
      </c>
      <c r="B24" s="311"/>
      <c r="C24" s="311"/>
      <c r="D24" s="311"/>
      <c r="E24" s="311"/>
      <c r="F24" s="311"/>
      <c r="G24" s="312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03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6"/>
      <c r="DH24" s="310">
        <v>37</v>
      </c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1"/>
      <c r="ES24" s="311"/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2"/>
      <c r="FO24" s="289"/>
    </row>
    <row r="25" spans="1:171" s="4" customFormat="1" ht="15">
      <c r="A25" s="315" t="s">
        <v>185</v>
      </c>
      <c r="B25" s="311"/>
      <c r="C25" s="311"/>
      <c r="D25" s="311"/>
      <c r="E25" s="311"/>
      <c r="F25" s="311"/>
      <c r="G25" s="312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03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6"/>
      <c r="DH25" s="310">
        <v>37</v>
      </c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311"/>
      <c r="ED25" s="311"/>
      <c r="EE25" s="311"/>
      <c r="EF25" s="311"/>
      <c r="EG25" s="311"/>
      <c r="EH25" s="311"/>
      <c r="EI25" s="311"/>
      <c r="EJ25" s="311"/>
      <c r="EK25" s="311"/>
      <c r="EL25" s="311"/>
      <c r="EM25" s="311"/>
      <c r="EN25" s="311"/>
      <c r="EO25" s="311"/>
      <c r="EP25" s="311"/>
      <c r="EQ25" s="311"/>
      <c r="ER25" s="311"/>
      <c r="ES25" s="311"/>
      <c r="ET25" s="311"/>
      <c r="EU25" s="311"/>
      <c r="EV25" s="311"/>
      <c r="EW25" s="311"/>
      <c r="EX25" s="311"/>
      <c r="EY25" s="311"/>
      <c r="EZ25" s="311"/>
      <c r="FA25" s="311"/>
      <c r="FB25" s="311"/>
      <c r="FC25" s="311"/>
      <c r="FD25" s="311"/>
      <c r="FE25" s="312"/>
      <c r="FO25" s="289"/>
    </row>
    <row r="26" spans="1:171" s="4" customFormat="1" ht="15">
      <c r="A26" s="315" t="s">
        <v>186</v>
      </c>
      <c r="B26" s="311"/>
      <c r="C26" s="311"/>
      <c r="D26" s="311"/>
      <c r="E26" s="311"/>
      <c r="F26" s="311"/>
      <c r="G26" s="312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03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6"/>
      <c r="DH26" s="310">
        <v>37</v>
      </c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1"/>
      <c r="EP26" s="311"/>
      <c r="EQ26" s="311"/>
      <c r="ER26" s="311"/>
      <c r="ES26" s="311"/>
      <c r="ET26" s="311"/>
      <c r="EU26" s="311"/>
      <c r="EV26" s="311"/>
      <c r="EW26" s="311"/>
      <c r="EX26" s="311"/>
      <c r="EY26" s="311"/>
      <c r="EZ26" s="311"/>
      <c r="FA26" s="311"/>
      <c r="FB26" s="311"/>
      <c r="FC26" s="311"/>
      <c r="FD26" s="311"/>
      <c r="FE26" s="312"/>
      <c r="FO26" s="289"/>
    </row>
    <row r="27" spans="1:171" s="4" customFormat="1" ht="15">
      <c r="A27" s="315" t="s">
        <v>187</v>
      </c>
      <c r="B27" s="311"/>
      <c r="C27" s="311"/>
      <c r="D27" s="311"/>
      <c r="E27" s="311"/>
      <c r="F27" s="311"/>
      <c r="G27" s="31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3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6"/>
      <c r="DH27" s="310">
        <v>37</v>
      </c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1"/>
      <c r="FD27" s="311"/>
      <c r="FE27" s="312"/>
      <c r="FO27" s="289"/>
    </row>
    <row r="28" spans="1:171" s="4" customFormat="1" ht="12.75" customHeight="1">
      <c r="A28" s="315" t="s">
        <v>188</v>
      </c>
      <c r="B28" s="311"/>
      <c r="C28" s="311"/>
      <c r="D28" s="311"/>
      <c r="E28" s="311"/>
      <c r="F28" s="311"/>
      <c r="G28" s="31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3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6"/>
      <c r="DH28" s="310">
        <v>37</v>
      </c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311"/>
      <c r="ED28" s="311"/>
      <c r="EE28" s="311"/>
      <c r="EF28" s="311"/>
      <c r="EG28" s="311"/>
      <c r="EH28" s="311"/>
      <c r="EI28" s="311"/>
      <c r="EJ28" s="311"/>
      <c r="EK28" s="311"/>
      <c r="EL28" s="311"/>
      <c r="EM28" s="311"/>
      <c r="EN28" s="311"/>
      <c r="EO28" s="311"/>
      <c r="EP28" s="311"/>
      <c r="EQ28" s="311"/>
      <c r="ER28" s="311"/>
      <c r="ES28" s="311"/>
      <c r="ET28" s="311"/>
      <c r="EU28" s="311"/>
      <c r="EV28" s="311"/>
      <c r="EW28" s="311"/>
      <c r="EX28" s="311"/>
      <c r="EY28" s="311"/>
      <c r="EZ28" s="311"/>
      <c r="FA28" s="311"/>
      <c r="FB28" s="311"/>
      <c r="FC28" s="311"/>
      <c r="FD28" s="311"/>
      <c r="FE28" s="312"/>
      <c r="FO28" s="289"/>
    </row>
    <row r="29" spans="1:171" s="4" customFormat="1" ht="15" customHeight="1" hidden="1">
      <c r="A29" s="301"/>
      <c r="B29" s="301"/>
      <c r="C29" s="301"/>
      <c r="D29" s="301"/>
      <c r="E29" s="301"/>
      <c r="F29" s="301"/>
      <c r="G29" s="301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07">
        <f aca="true" t="shared" si="0" ref="DH29:DH36">$DH$17</f>
        <v>37</v>
      </c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9"/>
      <c r="FO29" s="9"/>
    </row>
    <row r="30" spans="1:171" s="4" customFormat="1" ht="15" customHeight="1" hidden="1">
      <c r="A30" s="301"/>
      <c r="B30" s="301"/>
      <c r="C30" s="301"/>
      <c r="D30" s="301"/>
      <c r="E30" s="301"/>
      <c r="F30" s="301"/>
      <c r="G30" s="301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07">
        <f t="shared" si="0"/>
        <v>37</v>
      </c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9"/>
      <c r="FO30" s="9"/>
    </row>
    <row r="31" spans="1:171" s="4" customFormat="1" ht="15" customHeight="1" hidden="1">
      <c r="A31" s="318"/>
      <c r="B31" s="318"/>
      <c r="C31" s="318"/>
      <c r="D31" s="318"/>
      <c r="E31" s="318"/>
      <c r="F31" s="318"/>
      <c r="G31" s="318"/>
      <c r="H31" s="319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7"/>
      <c r="DG31" s="317"/>
      <c r="DH31" s="307">
        <f t="shared" si="0"/>
        <v>37</v>
      </c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9"/>
      <c r="FO31" s="9"/>
    </row>
    <row r="32" spans="1:171" s="4" customFormat="1" ht="15" customHeight="1" hidden="1">
      <c r="A32" s="318"/>
      <c r="B32" s="318"/>
      <c r="C32" s="318"/>
      <c r="D32" s="318"/>
      <c r="E32" s="318"/>
      <c r="F32" s="318"/>
      <c r="G32" s="318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07">
        <f t="shared" si="0"/>
        <v>37</v>
      </c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9"/>
      <c r="FO32" s="9"/>
    </row>
    <row r="33" spans="1:171" s="4" customFormat="1" ht="15" customHeight="1" hidden="1">
      <c r="A33" s="318"/>
      <c r="B33" s="318"/>
      <c r="C33" s="318"/>
      <c r="D33" s="318"/>
      <c r="E33" s="318"/>
      <c r="F33" s="318"/>
      <c r="G33" s="318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07">
        <f t="shared" si="0"/>
        <v>37</v>
      </c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8"/>
      <c r="EO33" s="308"/>
      <c r="EP33" s="308"/>
      <c r="EQ33" s="308"/>
      <c r="ER33" s="308"/>
      <c r="ES33" s="308"/>
      <c r="ET33" s="308"/>
      <c r="EU33" s="308"/>
      <c r="EV33" s="308"/>
      <c r="EW33" s="308"/>
      <c r="EX33" s="308"/>
      <c r="EY33" s="308"/>
      <c r="EZ33" s="308"/>
      <c r="FA33" s="308"/>
      <c r="FB33" s="308"/>
      <c r="FC33" s="308"/>
      <c r="FD33" s="308"/>
      <c r="FE33" s="309"/>
      <c r="FO33" s="9"/>
    </row>
    <row r="34" spans="1:171" s="4" customFormat="1" ht="15" customHeight="1" hidden="1">
      <c r="A34" s="318"/>
      <c r="B34" s="318"/>
      <c r="C34" s="318"/>
      <c r="D34" s="318"/>
      <c r="E34" s="318"/>
      <c r="F34" s="318"/>
      <c r="G34" s="318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07">
        <f t="shared" si="0"/>
        <v>37</v>
      </c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9"/>
      <c r="FO34" s="9"/>
    </row>
    <row r="35" spans="1:161" s="4" customFormat="1" ht="15" customHeight="1" hidden="1">
      <c r="A35" s="318"/>
      <c r="B35" s="318"/>
      <c r="C35" s="318"/>
      <c r="D35" s="318"/>
      <c r="E35" s="318"/>
      <c r="F35" s="318"/>
      <c r="G35" s="318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07">
        <f t="shared" si="0"/>
        <v>37</v>
      </c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9"/>
    </row>
    <row r="36" spans="1:161" s="4" customFormat="1" ht="15" customHeight="1" hidden="1">
      <c r="A36" s="318"/>
      <c r="B36" s="318"/>
      <c r="C36" s="318"/>
      <c r="D36" s="318"/>
      <c r="E36" s="318"/>
      <c r="F36" s="318"/>
      <c r="G36" s="318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07">
        <f t="shared" si="0"/>
        <v>37</v>
      </c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9"/>
    </row>
    <row r="37" s="4" customFormat="1" ht="15"/>
    <row r="38" spans="12:150" s="4" customFormat="1" ht="13.5" customHeight="1">
      <c r="L38" s="323" t="s">
        <v>363</v>
      </c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X38" s="323" t="s">
        <v>364</v>
      </c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5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</row>
    <row r="39" spans="12:150" s="4" customFormat="1" ht="13.5" customHeight="1">
      <c r="L39" s="321" t="s">
        <v>189</v>
      </c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11"/>
      <c r="BX39" s="321" t="s">
        <v>190</v>
      </c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  <c r="DA39" s="321"/>
      <c r="DB39" s="321"/>
      <c r="DC39" s="321"/>
      <c r="DD39" s="321"/>
      <c r="DE39" s="321"/>
      <c r="DF39" s="321"/>
      <c r="DG39" s="321"/>
      <c r="DH39" s="321"/>
      <c r="DI39" s="321"/>
      <c r="DJ39" s="321"/>
      <c r="DK39" s="321"/>
      <c r="DL39" s="321"/>
      <c r="DM39" s="321"/>
      <c r="DN39" s="321"/>
      <c r="DO39" s="321"/>
      <c r="DP39" s="321"/>
      <c r="DQ39" s="321"/>
      <c r="DR39" s="321"/>
      <c r="DS39" s="321"/>
      <c r="DT39" s="321"/>
      <c r="DU39" s="321"/>
      <c r="DV39" s="321"/>
      <c r="DW39" s="321"/>
      <c r="DX39" s="11"/>
      <c r="DY39" s="321" t="s">
        <v>191</v>
      </c>
      <c r="DZ39" s="321"/>
      <c r="EA39" s="321"/>
      <c r="EB39" s="321"/>
      <c r="EC39" s="321"/>
      <c r="ED39" s="321"/>
      <c r="EE39" s="321"/>
      <c r="EF39" s="321"/>
      <c r="EG39" s="321"/>
      <c r="EH39" s="321"/>
      <c r="EI39" s="321"/>
      <c r="EJ39" s="321"/>
      <c r="EK39" s="321"/>
      <c r="EL39" s="321"/>
      <c r="EM39" s="321"/>
      <c r="EN39" s="321"/>
      <c r="EO39" s="321"/>
      <c r="EP39" s="321"/>
      <c r="EQ39" s="321"/>
      <c r="ER39" s="321"/>
      <c r="ES39" s="321"/>
      <c r="ET39" s="321"/>
    </row>
    <row r="40" s="4" customFormat="1" ht="15"/>
    <row r="41" s="4" customFormat="1" ht="15">
      <c r="CG41" s="4" t="s">
        <v>192</v>
      </c>
    </row>
    <row r="42" s="1" customFormat="1" ht="12"/>
    <row r="43" spans="1:22" s="4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="4" customFormat="1" ht="15.75" customHeight="1">
      <c r="F44" s="1" t="s">
        <v>193</v>
      </c>
    </row>
  </sheetData>
  <sheetProtection/>
  <mergeCells count="100">
    <mergeCell ref="L39:BV39"/>
    <mergeCell ref="BX39:DW39"/>
    <mergeCell ref="DY39:ET39"/>
    <mergeCell ref="A36:G36"/>
    <mergeCell ref="H36:BI36"/>
    <mergeCell ref="BJ36:DG36"/>
    <mergeCell ref="DH36:FE36"/>
    <mergeCell ref="L38:BV38"/>
    <mergeCell ref="BX38:DW38"/>
    <mergeCell ref="DY38:ET38"/>
    <mergeCell ref="A34:G34"/>
    <mergeCell ref="H34:BI34"/>
    <mergeCell ref="BJ34:DG34"/>
    <mergeCell ref="DH34:FE34"/>
    <mergeCell ref="A35:G35"/>
    <mergeCell ref="H35:BI35"/>
    <mergeCell ref="BJ35:DG35"/>
    <mergeCell ref="DH35:FE35"/>
    <mergeCell ref="A32:G32"/>
    <mergeCell ref="H32:BI32"/>
    <mergeCell ref="BJ32:DG32"/>
    <mergeCell ref="DH32:FE32"/>
    <mergeCell ref="A33:G33"/>
    <mergeCell ref="H33:BI33"/>
    <mergeCell ref="BJ33:DG33"/>
    <mergeCell ref="DH33:FE33"/>
    <mergeCell ref="A30:G30"/>
    <mergeCell ref="H30:BI30"/>
    <mergeCell ref="BJ30:DG30"/>
    <mergeCell ref="DH30:FE30"/>
    <mergeCell ref="A31:G31"/>
    <mergeCell ref="H31:BI31"/>
    <mergeCell ref="BJ31:DG31"/>
    <mergeCell ref="DH31:FE31"/>
    <mergeCell ref="A28:G28"/>
    <mergeCell ref="H28:BI28"/>
    <mergeCell ref="BJ28:DG28"/>
    <mergeCell ref="DH28:FE28"/>
    <mergeCell ref="A29:G29"/>
    <mergeCell ref="H29:BI29"/>
    <mergeCell ref="BJ29:DG29"/>
    <mergeCell ref="DH29:FE29"/>
    <mergeCell ref="A26:G26"/>
    <mergeCell ref="H26:BI26"/>
    <mergeCell ref="BJ26:DG26"/>
    <mergeCell ref="DH26:FE26"/>
    <mergeCell ref="A27:G27"/>
    <mergeCell ref="H27:BI27"/>
    <mergeCell ref="BJ27:DG27"/>
    <mergeCell ref="DH27:FE27"/>
    <mergeCell ref="A24:G24"/>
    <mergeCell ref="H24:BI24"/>
    <mergeCell ref="BJ24:DG24"/>
    <mergeCell ref="DH24:FE24"/>
    <mergeCell ref="A25:G25"/>
    <mergeCell ref="H25:BI25"/>
    <mergeCell ref="BJ25:DG25"/>
    <mergeCell ref="DH25:FE25"/>
    <mergeCell ref="A22:G22"/>
    <mergeCell ref="H22:BI22"/>
    <mergeCell ref="BJ22:DG22"/>
    <mergeCell ref="DH22:FE22"/>
    <mergeCell ref="A23:G23"/>
    <mergeCell ref="H23:BI23"/>
    <mergeCell ref="BJ23:DG23"/>
    <mergeCell ref="DH23:FE23"/>
    <mergeCell ref="A20:G20"/>
    <mergeCell ref="H20:BI20"/>
    <mergeCell ref="BJ20:DG20"/>
    <mergeCell ref="DH20:FE20"/>
    <mergeCell ref="A21:G21"/>
    <mergeCell ref="H21:BI21"/>
    <mergeCell ref="BJ21:DG21"/>
    <mergeCell ref="DH21:FE21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FO16:FO28"/>
    <mergeCell ref="FO5:FO15"/>
    <mergeCell ref="A8:FE8"/>
    <mergeCell ref="A9:FE9"/>
    <mergeCell ref="A11:FE11"/>
    <mergeCell ref="CP12:CW12"/>
    <mergeCell ref="A15:G15"/>
    <mergeCell ref="H15:BI15"/>
    <mergeCell ref="BJ15:DG15"/>
    <mergeCell ref="DH15:FE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L20"/>
  <sheetViews>
    <sheetView zoomScaleSheetLayoutView="100" zoomScalePageLayoutView="0" workbookViewId="0" topLeftCell="A7">
      <selection activeCell="CP13" sqref="CP13"/>
    </sheetView>
  </sheetViews>
  <sheetFormatPr defaultColWidth="0.875" defaultRowHeight="12.75"/>
  <cols>
    <col min="1" max="52" width="0.875" style="12" customWidth="1"/>
    <col min="53" max="53" width="15.625" style="12" customWidth="1"/>
    <col min="54" max="56" width="0.875" style="12" customWidth="1"/>
    <col min="57" max="57" width="17.00390625" style="12" customWidth="1"/>
    <col min="58" max="66" width="0.875" style="12" customWidth="1"/>
    <col min="67" max="67" width="3.375" style="12" customWidth="1"/>
    <col min="68" max="16384" width="0.875" style="12" customWidth="1"/>
  </cols>
  <sheetData>
    <row r="1" spans="1:67" s="4" customFormat="1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109" customFormat="1" ht="56.25" customHeight="1">
      <c r="A3" s="765" t="s">
        <v>325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765"/>
      <c r="AI3" s="765"/>
      <c r="AJ3" s="765"/>
      <c r="AK3" s="765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5"/>
      <c r="AW3" s="765"/>
      <c r="AX3" s="765"/>
      <c r="AY3" s="765"/>
      <c r="AZ3" s="765"/>
      <c r="BA3" s="765"/>
      <c r="BB3" s="765"/>
      <c r="BC3" s="765"/>
      <c r="BD3" s="765"/>
      <c r="BE3" s="765"/>
      <c r="BF3" s="765"/>
      <c r="BG3" s="765"/>
      <c r="BH3" s="765"/>
      <c r="BI3" s="765"/>
      <c r="BJ3" s="765"/>
      <c r="BK3" s="765"/>
      <c r="BL3" s="765"/>
      <c r="BM3" s="765"/>
      <c r="BN3" s="765"/>
      <c r="BO3" s="765"/>
    </row>
    <row r="4" spans="12:67" s="109" customFormat="1" ht="15.75">
      <c r="L4" s="110"/>
      <c r="M4" s="111" t="s">
        <v>305</v>
      </c>
      <c r="N4" s="110"/>
      <c r="O4" s="110"/>
      <c r="P4" s="110"/>
      <c r="Q4" s="110"/>
      <c r="R4" s="110"/>
      <c r="W4" s="112"/>
      <c r="X4" s="112"/>
      <c r="Y4" s="112"/>
      <c r="Z4" s="112"/>
      <c r="AA4" s="113" t="s">
        <v>368</v>
      </c>
      <c r="AB4" s="114"/>
      <c r="AC4" s="114"/>
      <c r="AD4" s="114"/>
      <c r="AE4" s="114"/>
      <c r="AF4" s="114"/>
      <c r="AG4" s="115"/>
      <c r="AH4" s="115"/>
      <c r="AI4" s="115"/>
      <c r="AJ4" s="115"/>
      <c r="AS4" s="110"/>
      <c r="AT4" s="110"/>
      <c r="AU4" s="110"/>
      <c r="AV4" s="110"/>
      <c r="AW4" s="110"/>
      <c r="AX4" s="110"/>
      <c r="AY4" s="110"/>
      <c r="AZ4" s="110"/>
      <c r="BL4" s="110"/>
      <c r="BM4" s="110"/>
      <c r="BN4" s="110"/>
      <c r="BO4" s="110"/>
    </row>
    <row r="5" spans="1:67" s="109" customFormat="1" ht="3" customHeight="1">
      <c r="A5" s="116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7"/>
    </row>
    <row r="6" spans="2:67" s="9" customFormat="1" ht="20.25" customHeigh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 t="s">
        <v>351</v>
      </c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</row>
    <row r="7" spans="2:67" s="9" customFormat="1" ht="15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 t="s">
        <v>307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20"/>
      <c r="BM7" s="120"/>
      <c r="BN7" s="120"/>
      <c r="BO7" s="120"/>
    </row>
    <row r="8" spans="1:67" s="9" customFormat="1" ht="6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3"/>
    </row>
    <row r="9" spans="1:67" s="9" customFormat="1" ht="30.75" customHeight="1">
      <c r="A9" s="766" t="s">
        <v>308</v>
      </c>
      <c r="B9" s="767"/>
      <c r="C9" s="767"/>
      <c r="D9" s="767"/>
      <c r="E9" s="767"/>
      <c r="F9" s="767"/>
      <c r="G9" s="767" t="s">
        <v>205</v>
      </c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7"/>
      <c r="AE9" s="767"/>
      <c r="AF9" s="767"/>
      <c r="AG9" s="767"/>
      <c r="AH9" s="767"/>
      <c r="AI9" s="767"/>
      <c r="AJ9" s="767"/>
      <c r="AK9" s="767"/>
      <c r="AL9" s="767"/>
      <c r="AM9" s="767"/>
      <c r="AN9" s="767"/>
      <c r="AO9" s="767"/>
      <c r="AP9" s="767"/>
      <c r="AQ9" s="767"/>
      <c r="AR9" s="767"/>
      <c r="AS9" s="767"/>
      <c r="AT9" s="767"/>
      <c r="AU9" s="767"/>
      <c r="AV9" s="767"/>
      <c r="AW9" s="767"/>
      <c r="AX9" s="767"/>
      <c r="AY9" s="767"/>
      <c r="AZ9" s="767"/>
      <c r="BA9" s="767"/>
      <c r="BB9" s="767"/>
      <c r="BC9" s="767"/>
      <c r="BD9" s="767"/>
      <c r="BE9" s="767"/>
      <c r="BF9" s="766" t="s">
        <v>309</v>
      </c>
      <c r="BG9" s="766"/>
      <c r="BH9" s="766"/>
      <c r="BI9" s="766"/>
      <c r="BJ9" s="767"/>
      <c r="BK9" s="767"/>
      <c r="BL9" s="767"/>
      <c r="BM9" s="767"/>
      <c r="BN9" s="767"/>
      <c r="BO9" s="767"/>
    </row>
    <row r="10" spans="1:67" s="9" customFormat="1" ht="15">
      <c r="A10" s="768">
        <v>1</v>
      </c>
      <c r="B10" s="768"/>
      <c r="C10" s="768"/>
      <c r="D10" s="768"/>
      <c r="E10" s="768"/>
      <c r="F10" s="768"/>
      <c r="G10" s="770">
        <v>2</v>
      </c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0"/>
      <c r="AK10" s="770"/>
      <c r="AL10" s="770"/>
      <c r="AM10" s="770"/>
      <c r="AN10" s="770"/>
      <c r="AO10" s="770"/>
      <c r="AP10" s="770"/>
      <c r="AQ10" s="770"/>
      <c r="AR10" s="770"/>
      <c r="AS10" s="770"/>
      <c r="AT10" s="770"/>
      <c r="AU10" s="770"/>
      <c r="AV10" s="770"/>
      <c r="AW10" s="770"/>
      <c r="AX10" s="770"/>
      <c r="AY10" s="770"/>
      <c r="AZ10" s="770"/>
      <c r="BA10" s="770"/>
      <c r="BB10" s="770"/>
      <c r="BC10" s="770"/>
      <c r="BD10" s="770"/>
      <c r="BE10" s="770"/>
      <c r="BF10" s="768">
        <v>3</v>
      </c>
      <c r="BG10" s="768"/>
      <c r="BH10" s="768"/>
      <c r="BI10" s="768"/>
      <c r="BJ10" s="768"/>
      <c r="BK10" s="768"/>
      <c r="BL10" s="768"/>
      <c r="BM10" s="768"/>
      <c r="BN10" s="768"/>
      <c r="BO10" s="768"/>
    </row>
    <row r="11" spans="1:67" s="9" customFormat="1" ht="80.25" customHeight="1">
      <c r="A11" s="768" t="s">
        <v>310</v>
      </c>
      <c r="B11" s="768"/>
      <c r="C11" s="768"/>
      <c r="D11" s="768"/>
      <c r="E11" s="768"/>
      <c r="F11" s="769"/>
      <c r="G11" s="124"/>
      <c r="H11" s="763" t="s">
        <v>326</v>
      </c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  <c r="AN11" s="763"/>
      <c r="AO11" s="763"/>
      <c r="AP11" s="763"/>
      <c r="AQ11" s="763"/>
      <c r="AR11" s="763"/>
      <c r="AS11" s="763"/>
      <c r="AT11" s="763"/>
      <c r="AU11" s="763"/>
      <c r="AV11" s="763"/>
      <c r="AW11" s="763"/>
      <c r="AX11" s="763"/>
      <c r="AY11" s="763"/>
      <c r="AZ11" s="763"/>
      <c r="BA11" s="763"/>
      <c r="BB11" s="763"/>
      <c r="BC11" s="763"/>
      <c r="BD11" s="763"/>
      <c r="BE11" s="764"/>
      <c r="BF11" s="750">
        <v>0</v>
      </c>
      <c r="BG11" s="751"/>
      <c r="BH11" s="751"/>
      <c r="BI11" s="751"/>
      <c r="BJ11" s="751"/>
      <c r="BK11" s="751"/>
      <c r="BL11" s="751"/>
      <c r="BM11" s="752"/>
      <c r="BN11" s="752"/>
      <c r="BO11" s="753"/>
    </row>
    <row r="12" spans="1:67" s="9" customFormat="1" ht="55.5" customHeight="1">
      <c r="A12" s="768" t="s">
        <v>312</v>
      </c>
      <c r="B12" s="768"/>
      <c r="C12" s="768"/>
      <c r="D12" s="768"/>
      <c r="E12" s="768"/>
      <c r="F12" s="769"/>
      <c r="G12" s="124"/>
      <c r="H12" s="763" t="s">
        <v>327</v>
      </c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3"/>
      <c r="AK12" s="763"/>
      <c r="AL12" s="763"/>
      <c r="AM12" s="763"/>
      <c r="AN12" s="763"/>
      <c r="AO12" s="763"/>
      <c r="AP12" s="763"/>
      <c r="AQ12" s="763"/>
      <c r="AR12" s="763"/>
      <c r="AS12" s="763"/>
      <c r="AT12" s="763"/>
      <c r="AU12" s="763"/>
      <c r="AV12" s="763"/>
      <c r="AW12" s="763"/>
      <c r="AX12" s="763"/>
      <c r="AY12" s="763"/>
      <c r="AZ12" s="763"/>
      <c r="BA12" s="763"/>
      <c r="BB12" s="763"/>
      <c r="BC12" s="763"/>
      <c r="BD12" s="763"/>
      <c r="BE12" s="764"/>
      <c r="BF12" s="750">
        <v>0</v>
      </c>
      <c r="BG12" s="751"/>
      <c r="BH12" s="751"/>
      <c r="BI12" s="751"/>
      <c r="BJ12" s="751"/>
      <c r="BK12" s="751"/>
      <c r="BL12" s="751"/>
      <c r="BM12" s="752"/>
      <c r="BN12" s="752"/>
      <c r="BO12" s="753"/>
    </row>
    <row r="13" spans="1:67" s="9" customFormat="1" ht="51" customHeight="1">
      <c r="A13" s="768" t="s">
        <v>314</v>
      </c>
      <c r="B13" s="768"/>
      <c r="C13" s="768"/>
      <c r="D13" s="768"/>
      <c r="E13" s="768"/>
      <c r="F13" s="769"/>
      <c r="G13" s="124"/>
      <c r="H13" s="763" t="s">
        <v>328</v>
      </c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3"/>
      <c r="AK13" s="763"/>
      <c r="AL13" s="763"/>
      <c r="AM13" s="763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4"/>
      <c r="BF13" s="771">
        <f>IF(BF12=0,1,BF12/MAX(1,BF12-BF11))</f>
        <v>1</v>
      </c>
      <c r="BG13" s="772"/>
      <c r="BH13" s="772"/>
      <c r="BI13" s="772"/>
      <c r="BJ13" s="772"/>
      <c r="BK13" s="772"/>
      <c r="BL13" s="772"/>
      <c r="BM13" s="773"/>
      <c r="BN13" s="773"/>
      <c r="BO13" s="774"/>
    </row>
    <row r="14" ht="30" customHeight="1"/>
    <row r="15" spans="2:53" s="100" customFormat="1" ht="21" customHeight="1">
      <c r="B15" s="12" t="s">
        <v>329</v>
      </c>
      <c r="BA15" s="101"/>
    </row>
    <row r="16" spans="2:53" s="100" customFormat="1" ht="21" customHeight="1">
      <c r="B16" s="12" t="s">
        <v>330</v>
      </c>
      <c r="BA16" s="101"/>
    </row>
    <row r="17" spans="2:53" s="100" customFormat="1" ht="30" customHeight="1">
      <c r="B17" s="100" t="s">
        <v>331</v>
      </c>
      <c r="BA17" s="101">
        <f>IF(BF12=0,1,BF12/MAX(1,BF12-BF11))</f>
        <v>1</v>
      </c>
    </row>
    <row r="18" ht="99" customHeight="1"/>
    <row r="19" spans="6:90" ht="34.5" customHeight="1">
      <c r="F19" s="602" t="s">
        <v>363</v>
      </c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U19" s="180"/>
      <c r="AV19" s="180"/>
      <c r="AW19" s="180"/>
      <c r="AX19" s="180"/>
      <c r="AY19" s="180"/>
      <c r="AZ19" s="180"/>
      <c r="BA19" s="180" t="s">
        <v>364</v>
      </c>
      <c r="BB19" s="94"/>
      <c r="BC19" s="94"/>
      <c r="BD19" s="94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9"/>
      <c r="CE19" s="49"/>
      <c r="CF19" s="49"/>
      <c r="CG19" s="49"/>
      <c r="CH19" s="49"/>
      <c r="CI19" s="41"/>
      <c r="CJ19" s="49"/>
      <c r="CK19" s="49"/>
      <c r="CL19" s="49"/>
    </row>
    <row r="20" spans="5:72" ht="18.75">
      <c r="E20" s="594" t="s">
        <v>189</v>
      </c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2"/>
      <c r="AW20" s="595" t="s">
        <v>190</v>
      </c>
      <c r="AX20" s="595"/>
      <c r="AY20" s="595"/>
      <c r="AZ20" s="595"/>
      <c r="BA20" s="595"/>
      <c r="BB20" s="102"/>
      <c r="BC20" s="102"/>
      <c r="BD20" s="102"/>
      <c r="BE20" s="103" t="s">
        <v>191</v>
      </c>
      <c r="BF20" s="103"/>
      <c r="BG20" s="103"/>
      <c r="BH20" s="103"/>
      <c r="BI20" s="103"/>
      <c r="BJ20" s="103"/>
      <c r="BK20" s="103"/>
      <c r="BL20" s="103"/>
      <c r="BM20" s="102"/>
      <c r="BN20" s="102"/>
      <c r="BO20" s="102"/>
      <c r="BP20" s="102"/>
      <c r="BQ20" s="102"/>
      <c r="BT20" s="31"/>
    </row>
  </sheetData>
  <sheetProtection/>
  <mergeCells count="19">
    <mergeCell ref="A10:F10"/>
    <mergeCell ref="G10:BE10"/>
    <mergeCell ref="BF11:BO11"/>
    <mergeCell ref="BF12:BO12"/>
    <mergeCell ref="A13:F13"/>
    <mergeCell ref="H13:BE13"/>
    <mergeCell ref="BF13:BO13"/>
    <mergeCell ref="A11:F11"/>
    <mergeCell ref="H11:BE11"/>
    <mergeCell ref="A3:BO3"/>
    <mergeCell ref="A9:F9"/>
    <mergeCell ref="G9:BE9"/>
    <mergeCell ref="BF9:BO9"/>
    <mergeCell ref="E20:AR20"/>
    <mergeCell ref="AW20:BA20"/>
    <mergeCell ref="F19:AS19"/>
    <mergeCell ref="A12:F12"/>
    <mergeCell ref="H12:BE12"/>
    <mergeCell ref="BF10:BO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CK19"/>
  <sheetViews>
    <sheetView zoomScaleSheetLayoutView="100" zoomScalePageLayoutView="0" workbookViewId="0" topLeftCell="A1">
      <selection activeCell="DL13" sqref="DL13"/>
    </sheetView>
  </sheetViews>
  <sheetFormatPr defaultColWidth="0.875" defaultRowHeight="12.75"/>
  <cols>
    <col min="1" max="3" width="0.875" style="167" customWidth="1"/>
    <col min="4" max="4" width="2.125" style="167" customWidth="1"/>
    <col min="5" max="10" width="0.875" style="167" customWidth="1"/>
    <col min="11" max="11" width="5.875" style="167" customWidth="1"/>
    <col min="12" max="15" width="0.875" style="167" customWidth="1"/>
    <col min="16" max="16" width="2.00390625" style="167" customWidth="1"/>
    <col min="17" max="17" width="3.375" style="167" customWidth="1"/>
    <col min="18" max="22" width="0.875" style="167" customWidth="1"/>
    <col min="23" max="23" width="8.25390625" style="167" customWidth="1"/>
    <col min="24" max="24" width="10.125" style="167" customWidth="1"/>
    <col min="25" max="25" width="8.75390625" style="167" customWidth="1"/>
    <col min="26" max="26" width="8.25390625" style="167" customWidth="1"/>
    <col min="27" max="27" width="5.25390625" style="167" customWidth="1"/>
    <col min="28" max="28" width="0.875" style="167" customWidth="1"/>
    <col min="29" max="29" width="3.625" style="167" customWidth="1"/>
    <col min="30" max="30" width="2.25390625" style="167" customWidth="1"/>
    <col min="31" max="31" width="0.875" style="167" customWidth="1"/>
    <col min="32" max="32" width="2.875" style="167" customWidth="1"/>
    <col min="33" max="34" width="3.25390625" style="167" customWidth="1"/>
    <col min="35" max="36" width="0.875" style="167" customWidth="1"/>
    <col min="37" max="37" width="2.75390625" style="167" customWidth="1"/>
    <col min="38" max="39" width="0.875" style="167" customWidth="1"/>
    <col min="40" max="40" width="2.625" style="167" customWidth="1"/>
    <col min="41" max="41" width="2.00390625" style="167" customWidth="1"/>
    <col min="42" max="44" width="0.875" style="167" customWidth="1"/>
    <col min="45" max="45" width="3.25390625" style="167" customWidth="1"/>
    <col min="46" max="46" width="2.375" style="167" customWidth="1"/>
    <col min="47" max="48" width="0.875" style="167" customWidth="1"/>
    <col min="49" max="49" width="2.375" style="167" customWidth="1"/>
    <col min="50" max="50" width="1.25" style="167" customWidth="1"/>
    <col min="51" max="53" width="0.875" style="167" customWidth="1"/>
    <col min="54" max="54" width="2.75390625" style="167" customWidth="1"/>
    <col min="55" max="56" width="0.875" style="167" customWidth="1"/>
    <col min="57" max="57" width="3.375" style="167" customWidth="1"/>
    <col min="58" max="58" width="5.125" style="167" customWidth="1"/>
    <col min="59" max="16384" width="0.875" style="167" customWidth="1"/>
  </cols>
  <sheetData>
    <row r="1" spans="1:58" s="182" customFormat="1" ht="33.75" customHeight="1">
      <c r="A1" s="420" t="s">
        <v>56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1"/>
      <c r="BD1" s="421"/>
      <c r="BE1" s="421"/>
      <c r="BF1" s="421"/>
    </row>
    <row r="2" spans="24:45" s="182" customFormat="1" ht="15.75">
      <c r="X2" s="775" t="s">
        <v>369</v>
      </c>
      <c r="Y2" s="775"/>
      <c r="Z2" s="775"/>
      <c r="AA2" s="775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</row>
    <row r="3" s="182" customFormat="1" ht="7.5" customHeight="1"/>
    <row r="4" spans="1:58" s="182" customFormat="1" ht="15.75">
      <c r="A4" s="422" t="s">
        <v>351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3"/>
      <c r="BD4" s="423"/>
      <c r="BE4" s="423"/>
      <c r="BF4" s="423"/>
    </row>
    <row r="5" spans="1:58" s="182" customFormat="1" ht="15.75">
      <c r="A5" s="424" t="s">
        <v>30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1"/>
      <c r="BD5" s="421"/>
      <c r="BE5" s="421"/>
      <c r="BF5" s="421"/>
    </row>
    <row r="6" spans="1:58" s="184" customFormat="1" ht="62.25" customHeight="1">
      <c r="A6" s="361" t="s">
        <v>31</v>
      </c>
      <c r="B6" s="362"/>
      <c r="C6" s="362"/>
      <c r="D6" s="363"/>
      <c r="E6" s="361" t="s">
        <v>115</v>
      </c>
      <c r="F6" s="362"/>
      <c r="G6" s="362"/>
      <c r="H6" s="362"/>
      <c r="I6" s="362"/>
      <c r="J6" s="362"/>
      <c r="K6" s="363"/>
      <c r="L6" s="776" t="s">
        <v>155</v>
      </c>
      <c r="M6" s="777"/>
      <c r="N6" s="777"/>
      <c r="O6" s="777"/>
      <c r="P6" s="777"/>
      <c r="Q6" s="778"/>
      <c r="R6" s="380" t="s">
        <v>156</v>
      </c>
      <c r="S6" s="380"/>
      <c r="T6" s="380"/>
      <c r="U6" s="380"/>
      <c r="V6" s="380"/>
      <c r="W6" s="380"/>
      <c r="X6" s="380"/>
      <c r="Y6" s="344" t="s">
        <v>159</v>
      </c>
      <c r="Z6" s="344"/>
      <c r="AA6" s="357" t="s">
        <v>160</v>
      </c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</row>
    <row r="7" spans="1:58" s="184" customFormat="1" ht="69" customHeight="1">
      <c r="A7" s="361"/>
      <c r="B7" s="362"/>
      <c r="C7" s="362"/>
      <c r="D7" s="363"/>
      <c r="E7" s="361"/>
      <c r="F7" s="362"/>
      <c r="G7" s="362"/>
      <c r="H7" s="362"/>
      <c r="I7" s="362"/>
      <c r="J7" s="362"/>
      <c r="K7" s="363"/>
      <c r="L7" s="776"/>
      <c r="M7" s="777"/>
      <c r="N7" s="777"/>
      <c r="O7" s="777"/>
      <c r="P7" s="777"/>
      <c r="Q7" s="778"/>
      <c r="R7" s="374" t="s">
        <v>116</v>
      </c>
      <c r="S7" s="374"/>
      <c r="T7" s="374"/>
      <c r="U7" s="374"/>
      <c r="V7" s="374"/>
      <c r="W7" s="374"/>
      <c r="X7" s="374" t="s">
        <v>117</v>
      </c>
      <c r="Y7" s="374" t="s">
        <v>157</v>
      </c>
      <c r="Z7" s="374" t="s">
        <v>158</v>
      </c>
      <c r="AA7" s="365" t="s">
        <v>127</v>
      </c>
      <c r="AB7" s="394" t="s">
        <v>125</v>
      </c>
      <c r="AC7" s="395"/>
      <c r="AD7" s="395"/>
      <c r="AE7" s="395"/>
      <c r="AF7" s="395"/>
      <c r="AG7" s="395"/>
      <c r="AH7" s="395"/>
      <c r="AI7" s="395"/>
      <c r="AJ7" s="395"/>
      <c r="AK7" s="396"/>
      <c r="AL7" s="394" t="s">
        <v>126</v>
      </c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6"/>
      <c r="BC7" s="361" t="s">
        <v>132</v>
      </c>
      <c r="BD7" s="362"/>
      <c r="BE7" s="362"/>
      <c r="BF7" s="363"/>
    </row>
    <row r="8" spans="1:58" s="184" customFormat="1" ht="108" customHeight="1">
      <c r="A8" s="361"/>
      <c r="B8" s="362"/>
      <c r="C8" s="362"/>
      <c r="D8" s="363"/>
      <c r="E8" s="361"/>
      <c r="F8" s="362"/>
      <c r="G8" s="362"/>
      <c r="H8" s="362"/>
      <c r="I8" s="362"/>
      <c r="J8" s="362"/>
      <c r="K8" s="363"/>
      <c r="L8" s="776"/>
      <c r="M8" s="777"/>
      <c r="N8" s="777"/>
      <c r="O8" s="777"/>
      <c r="P8" s="777"/>
      <c r="Q8" s="778"/>
      <c r="R8" s="374"/>
      <c r="S8" s="374"/>
      <c r="T8" s="374"/>
      <c r="U8" s="374"/>
      <c r="V8" s="374"/>
      <c r="W8" s="374"/>
      <c r="X8" s="374"/>
      <c r="Y8" s="374"/>
      <c r="Z8" s="374"/>
      <c r="AA8" s="365"/>
      <c r="AB8" s="367" t="s">
        <v>34</v>
      </c>
      <c r="AC8" s="368"/>
      <c r="AD8" s="368"/>
      <c r="AE8" s="367" t="s">
        <v>35</v>
      </c>
      <c r="AF8" s="368"/>
      <c r="AG8" s="368"/>
      <c r="AH8" s="358" t="s">
        <v>36</v>
      </c>
      <c r="AI8" s="359"/>
      <c r="AJ8" s="359"/>
      <c r="AK8" s="360"/>
      <c r="AL8" s="425" t="s">
        <v>128</v>
      </c>
      <c r="AM8" s="426"/>
      <c r="AN8" s="426"/>
      <c r="AO8" s="427"/>
      <c r="AP8" s="425" t="s">
        <v>129</v>
      </c>
      <c r="AQ8" s="426"/>
      <c r="AR8" s="426"/>
      <c r="AS8" s="427"/>
      <c r="AT8" s="385" t="s">
        <v>130</v>
      </c>
      <c r="AU8" s="386"/>
      <c r="AV8" s="386"/>
      <c r="AW8" s="387"/>
      <c r="AX8" s="385" t="s">
        <v>161</v>
      </c>
      <c r="AY8" s="386"/>
      <c r="AZ8" s="386"/>
      <c r="BA8" s="386"/>
      <c r="BB8" s="387"/>
      <c r="BC8" s="361"/>
      <c r="BD8" s="362"/>
      <c r="BE8" s="362"/>
      <c r="BF8" s="363"/>
    </row>
    <row r="9" spans="1:58" s="184" customFormat="1" ht="18" customHeight="1">
      <c r="A9" s="361"/>
      <c r="B9" s="362"/>
      <c r="C9" s="362"/>
      <c r="D9" s="363"/>
      <c r="E9" s="361"/>
      <c r="F9" s="362"/>
      <c r="G9" s="362"/>
      <c r="H9" s="362"/>
      <c r="I9" s="362"/>
      <c r="J9" s="362"/>
      <c r="K9" s="363"/>
      <c r="L9" s="776"/>
      <c r="M9" s="777"/>
      <c r="N9" s="777"/>
      <c r="O9" s="777"/>
      <c r="P9" s="777"/>
      <c r="Q9" s="778"/>
      <c r="R9" s="374"/>
      <c r="S9" s="374"/>
      <c r="T9" s="374"/>
      <c r="U9" s="374"/>
      <c r="V9" s="374"/>
      <c r="W9" s="374"/>
      <c r="X9" s="374"/>
      <c r="Y9" s="374"/>
      <c r="Z9" s="374"/>
      <c r="AA9" s="365"/>
      <c r="AB9" s="369"/>
      <c r="AC9" s="370"/>
      <c r="AD9" s="370"/>
      <c r="AE9" s="369"/>
      <c r="AF9" s="370"/>
      <c r="AG9" s="370"/>
      <c r="AH9" s="361"/>
      <c r="AI9" s="362"/>
      <c r="AJ9" s="362"/>
      <c r="AK9" s="363"/>
      <c r="AL9" s="428"/>
      <c r="AM9" s="429"/>
      <c r="AN9" s="429"/>
      <c r="AO9" s="430"/>
      <c r="AP9" s="428"/>
      <c r="AQ9" s="429"/>
      <c r="AR9" s="429"/>
      <c r="AS9" s="430"/>
      <c r="AT9" s="388"/>
      <c r="AU9" s="389"/>
      <c r="AV9" s="389"/>
      <c r="AW9" s="390"/>
      <c r="AX9" s="388"/>
      <c r="AY9" s="389"/>
      <c r="AZ9" s="389"/>
      <c r="BA9" s="389"/>
      <c r="BB9" s="390"/>
      <c r="BC9" s="361"/>
      <c r="BD9" s="362"/>
      <c r="BE9" s="362"/>
      <c r="BF9" s="363"/>
    </row>
    <row r="10" spans="1:58" s="184" customFormat="1" ht="10.5" customHeight="1">
      <c r="A10" s="417"/>
      <c r="B10" s="418"/>
      <c r="C10" s="418"/>
      <c r="D10" s="419"/>
      <c r="E10" s="417"/>
      <c r="F10" s="418"/>
      <c r="G10" s="418"/>
      <c r="H10" s="418"/>
      <c r="I10" s="418"/>
      <c r="J10" s="418"/>
      <c r="K10" s="419"/>
      <c r="L10" s="371"/>
      <c r="M10" s="372"/>
      <c r="N10" s="372"/>
      <c r="O10" s="372"/>
      <c r="P10" s="372"/>
      <c r="Q10" s="373"/>
      <c r="R10" s="417"/>
      <c r="S10" s="418"/>
      <c r="T10" s="418"/>
      <c r="U10" s="418"/>
      <c r="V10" s="418"/>
      <c r="W10" s="419"/>
      <c r="X10" s="201"/>
      <c r="Y10" s="203"/>
      <c r="Z10" s="203"/>
      <c r="AA10" s="202"/>
      <c r="AB10" s="204"/>
      <c r="AC10" s="205"/>
      <c r="AD10" s="205"/>
      <c r="AE10" s="204"/>
      <c r="AF10" s="205"/>
      <c r="AG10" s="205"/>
      <c r="AH10" s="371"/>
      <c r="AI10" s="372"/>
      <c r="AJ10" s="372"/>
      <c r="AK10" s="373"/>
      <c r="AL10" s="431"/>
      <c r="AM10" s="432"/>
      <c r="AN10" s="432"/>
      <c r="AO10" s="433"/>
      <c r="AP10" s="431"/>
      <c r="AQ10" s="432"/>
      <c r="AR10" s="432"/>
      <c r="AS10" s="433"/>
      <c r="AT10" s="391"/>
      <c r="AU10" s="392"/>
      <c r="AV10" s="392"/>
      <c r="AW10" s="393"/>
      <c r="AX10" s="371"/>
      <c r="AY10" s="372"/>
      <c r="AZ10" s="372"/>
      <c r="BA10" s="372"/>
      <c r="BB10" s="373"/>
      <c r="BC10" s="371"/>
      <c r="BD10" s="372"/>
      <c r="BE10" s="372"/>
      <c r="BF10" s="373"/>
    </row>
    <row r="11" spans="1:58" s="184" customFormat="1" ht="11.25" customHeight="1">
      <c r="A11" s="366">
        <v>1</v>
      </c>
      <c r="B11" s="366"/>
      <c r="C11" s="366"/>
      <c r="D11" s="366"/>
      <c r="E11" s="366">
        <v>2</v>
      </c>
      <c r="F11" s="366"/>
      <c r="G11" s="366"/>
      <c r="H11" s="366"/>
      <c r="I11" s="366"/>
      <c r="J11" s="366"/>
      <c r="K11" s="366"/>
      <c r="L11" s="349">
        <v>3</v>
      </c>
      <c r="M11" s="350"/>
      <c r="N11" s="350"/>
      <c r="O11" s="350"/>
      <c r="P11" s="350"/>
      <c r="Q11" s="351"/>
      <c r="R11" s="366">
        <v>4</v>
      </c>
      <c r="S11" s="366"/>
      <c r="T11" s="366"/>
      <c r="U11" s="366"/>
      <c r="V11" s="366"/>
      <c r="W11" s="366"/>
      <c r="X11" s="200">
        <v>5</v>
      </c>
      <c r="Y11" s="200">
        <v>6</v>
      </c>
      <c r="Z11" s="200">
        <v>7</v>
      </c>
      <c r="AA11" s="200">
        <v>8</v>
      </c>
      <c r="AB11" s="366">
        <v>9</v>
      </c>
      <c r="AC11" s="366"/>
      <c r="AD11" s="366"/>
      <c r="AE11" s="366">
        <v>10</v>
      </c>
      <c r="AF11" s="366"/>
      <c r="AG11" s="366"/>
      <c r="AH11" s="366">
        <v>11</v>
      </c>
      <c r="AI11" s="366"/>
      <c r="AJ11" s="366"/>
      <c r="AK11" s="366"/>
      <c r="AL11" s="349">
        <v>12</v>
      </c>
      <c r="AM11" s="350"/>
      <c r="AN11" s="350"/>
      <c r="AO11" s="351"/>
      <c r="AP11" s="349">
        <v>13</v>
      </c>
      <c r="AQ11" s="350"/>
      <c r="AR11" s="350"/>
      <c r="AS11" s="351"/>
      <c r="AT11" s="366">
        <v>14</v>
      </c>
      <c r="AU11" s="366"/>
      <c r="AV11" s="366"/>
      <c r="AW11" s="366"/>
      <c r="AX11" s="366">
        <v>15</v>
      </c>
      <c r="AY11" s="366"/>
      <c r="AZ11" s="366"/>
      <c r="BA11" s="366"/>
      <c r="BB11" s="366"/>
      <c r="BC11" s="366">
        <v>16</v>
      </c>
      <c r="BD11" s="366"/>
      <c r="BE11" s="366"/>
      <c r="BF11" s="366"/>
    </row>
    <row r="12" spans="1:58" s="185" customFormat="1" ht="21" customHeight="1">
      <c r="A12" s="398" t="s">
        <v>37</v>
      </c>
      <c r="B12" s="398"/>
      <c r="C12" s="398"/>
      <c r="D12" s="398"/>
      <c r="E12" s="779" t="s">
        <v>365</v>
      </c>
      <c r="F12" s="780"/>
      <c r="G12" s="780"/>
      <c r="H12" s="780"/>
      <c r="I12" s="780"/>
      <c r="J12" s="780"/>
      <c r="K12" s="781"/>
      <c r="L12" s="782" t="s">
        <v>366</v>
      </c>
      <c r="M12" s="783"/>
      <c r="N12" s="783"/>
      <c r="O12" s="783"/>
      <c r="P12" s="783"/>
      <c r="Q12" s="784"/>
      <c r="R12" s="408"/>
      <c r="S12" s="409"/>
      <c r="T12" s="409"/>
      <c r="U12" s="409"/>
      <c r="V12" s="409"/>
      <c r="W12" s="409"/>
      <c r="X12" s="211"/>
      <c r="Y12" s="287"/>
      <c r="Z12" s="198"/>
      <c r="AA12" s="198">
        <v>1</v>
      </c>
      <c r="AB12" s="356"/>
      <c r="AC12" s="356"/>
      <c r="AD12" s="356"/>
      <c r="AE12" s="356"/>
      <c r="AF12" s="356"/>
      <c r="AG12" s="356"/>
      <c r="AH12" s="356">
        <v>1</v>
      </c>
      <c r="AI12" s="356"/>
      <c r="AJ12" s="356"/>
      <c r="AK12" s="356"/>
      <c r="AL12" s="405"/>
      <c r="AM12" s="406"/>
      <c r="AN12" s="406"/>
      <c r="AO12" s="407"/>
      <c r="AP12" s="405"/>
      <c r="AQ12" s="406"/>
      <c r="AR12" s="406"/>
      <c r="AS12" s="407"/>
      <c r="AT12" s="356">
        <v>1</v>
      </c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</row>
    <row r="13" spans="1:58" s="185" customFormat="1" ht="19.5" customHeight="1">
      <c r="A13" s="398" t="s">
        <v>38</v>
      </c>
      <c r="B13" s="398"/>
      <c r="C13" s="398"/>
      <c r="D13" s="398"/>
      <c r="E13" s="380"/>
      <c r="F13" s="380"/>
      <c r="G13" s="380"/>
      <c r="H13" s="380"/>
      <c r="I13" s="380"/>
      <c r="J13" s="380"/>
      <c r="K13" s="380"/>
      <c r="L13" s="346"/>
      <c r="M13" s="347"/>
      <c r="N13" s="347"/>
      <c r="O13" s="347"/>
      <c r="P13" s="347"/>
      <c r="Q13" s="348"/>
      <c r="R13" s="380"/>
      <c r="S13" s="380"/>
      <c r="T13" s="380"/>
      <c r="U13" s="380"/>
      <c r="V13" s="380"/>
      <c r="W13" s="380"/>
      <c r="X13" s="196"/>
      <c r="Y13" s="197"/>
      <c r="Z13" s="196"/>
      <c r="AA13" s="196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53"/>
      <c r="AM13" s="354"/>
      <c r="AN13" s="354"/>
      <c r="AO13" s="355"/>
      <c r="AP13" s="353"/>
      <c r="AQ13" s="354"/>
      <c r="AR13" s="354"/>
      <c r="AS13" s="355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</row>
    <row r="14" spans="1:58" s="185" customFormat="1" ht="18" customHeight="1">
      <c r="A14" s="398" t="s">
        <v>39</v>
      </c>
      <c r="B14" s="398"/>
      <c r="C14" s="398"/>
      <c r="D14" s="398"/>
      <c r="E14" s="380"/>
      <c r="F14" s="380"/>
      <c r="G14" s="380"/>
      <c r="H14" s="380"/>
      <c r="I14" s="380"/>
      <c r="J14" s="380"/>
      <c r="K14" s="380"/>
      <c r="L14" s="346"/>
      <c r="M14" s="347"/>
      <c r="N14" s="347"/>
      <c r="O14" s="347"/>
      <c r="P14" s="347"/>
      <c r="Q14" s="348"/>
      <c r="R14" s="380"/>
      <c r="S14" s="380"/>
      <c r="T14" s="380"/>
      <c r="U14" s="380"/>
      <c r="V14" s="380"/>
      <c r="W14" s="380"/>
      <c r="X14" s="196"/>
      <c r="Y14" s="197"/>
      <c r="Z14" s="196"/>
      <c r="AA14" s="196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53"/>
      <c r="AM14" s="354"/>
      <c r="AN14" s="354"/>
      <c r="AO14" s="355"/>
      <c r="AP14" s="353"/>
      <c r="AQ14" s="354"/>
      <c r="AR14" s="354"/>
      <c r="AS14" s="355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</row>
    <row r="15" s="182" customFormat="1" ht="36" customHeight="1"/>
    <row r="16" spans="1:89" s="182" customFormat="1" ht="30.75" customHeight="1">
      <c r="A16" s="340" t="s">
        <v>363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262"/>
      <c r="AA16" s="323" t="s">
        <v>364</v>
      </c>
      <c r="AB16" s="632"/>
      <c r="AC16" s="632"/>
      <c r="AD16" s="632"/>
      <c r="AE16" s="632"/>
      <c r="AF16" s="632"/>
      <c r="AG16" s="632"/>
      <c r="AH16" s="632"/>
      <c r="AI16" s="632"/>
      <c r="AJ16" s="632"/>
      <c r="AK16" s="632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</row>
    <row r="17" spans="1:89" s="186" customFormat="1" ht="13.5" customHeight="1">
      <c r="A17" s="327" t="s">
        <v>189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260"/>
      <c r="AA17" s="341" t="s">
        <v>190</v>
      </c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261"/>
      <c r="AM17" s="261"/>
      <c r="AN17" s="261"/>
      <c r="AO17" s="261"/>
      <c r="AP17" s="261"/>
      <c r="AQ17" s="261"/>
      <c r="AR17" s="261"/>
      <c r="AS17" s="11" t="s">
        <v>191</v>
      </c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2"/>
      <c r="CE17" s="11"/>
      <c r="CF17" s="11"/>
      <c r="CG17" s="11"/>
      <c r="CH17" s="11"/>
      <c r="CI17" s="11"/>
      <c r="CJ17" s="11"/>
      <c r="CK17" s="11"/>
    </row>
    <row r="18" s="182" customFormat="1" ht="7.5" customHeight="1"/>
    <row r="19" spans="1:24" s="49" customFormat="1" ht="3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</sheetData>
  <sheetProtection/>
  <mergeCells count="85">
    <mergeCell ref="AH12:AK12"/>
    <mergeCell ref="AB14:AD14"/>
    <mergeCell ref="AE14:AG14"/>
    <mergeCell ref="AT14:AW14"/>
    <mergeCell ref="AA6:BF6"/>
    <mergeCell ref="AH8:AK9"/>
    <mergeCell ref="AE13:AG13"/>
    <mergeCell ref="BC13:BF13"/>
    <mergeCell ref="AT13:AW13"/>
    <mergeCell ref="AX13:BB13"/>
    <mergeCell ref="AL8:AO10"/>
    <mergeCell ref="AP8:AS10"/>
    <mergeCell ref="AB8:AD9"/>
    <mergeCell ref="AE8:AG9"/>
    <mergeCell ref="AA7:AA9"/>
    <mergeCell ref="AB7:AK7"/>
    <mergeCell ref="AH14:AK14"/>
    <mergeCell ref="AX14:BB14"/>
    <mergeCell ref="BC14:BF14"/>
    <mergeCell ref="AL14:AO14"/>
    <mergeCell ref="AP14:AS14"/>
    <mergeCell ref="AP13:AS13"/>
    <mergeCell ref="AH13:AK13"/>
    <mergeCell ref="AL13:AO13"/>
    <mergeCell ref="AB13:AD13"/>
    <mergeCell ref="A13:D13"/>
    <mergeCell ref="E13:K13"/>
    <mergeCell ref="R13:W13"/>
    <mergeCell ref="A14:D14"/>
    <mergeCell ref="E14:K14"/>
    <mergeCell ref="R14:W14"/>
    <mergeCell ref="A11:D11"/>
    <mergeCell ref="E11:K11"/>
    <mergeCell ref="A12:D12"/>
    <mergeCell ref="E12:K12"/>
    <mergeCell ref="L13:Q13"/>
    <mergeCell ref="L14:Q14"/>
    <mergeCell ref="L12:Q12"/>
    <mergeCell ref="R12:W12"/>
    <mergeCell ref="BC11:BF11"/>
    <mergeCell ref="AT11:AW11"/>
    <mergeCell ref="AX11:BB11"/>
    <mergeCell ref="AL12:AO12"/>
    <mergeCell ref="AP12:AS12"/>
    <mergeCell ref="AE12:AG12"/>
    <mergeCell ref="BC12:BF12"/>
    <mergeCell ref="AT12:AW12"/>
    <mergeCell ref="AX12:BB12"/>
    <mergeCell ref="AB12:AD12"/>
    <mergeCell ref="R11:W11"/>
    <mergeCell ref="L11:Q11"/>
    <mergeCell ref="BC10:BF10"/>
    <mergeCell ref="AX10:BB10"/>
    <mergeCell ref="AH10:AK10"/>
    <mergeCell ref="AL11:AO11"/>
    <mergeCell ref="AP11:AS11"/>
    <mergeCell ref="AH11:AK11"/>
    <mergeCell ref="AB11:AD11"/>
    <mergeCell ref="AE11:AG11"/>
    <mergeCell ref="BC7:BF9"/>
    <mergeCell ref="AX8:BB9"/>
    <mergeCell ref="A10:D10"/>
    <mergeCell ref="E10:K10"/>
    <mergeCell ref="R10:W10"/>
    <mergeCell ref="L10:Q10"/>
    <mergeCell ref="AT8:AW10"/>
    <mergeCell ref="AL7:BB7"/>
    <mergeCell ref="X7:X9"/>
    <mergeCell ref="A6:D9"/>
    <mergeCell ref="E6:K9"/>
    <mergeCell ref="L6:Q9"/>
    <mergeCell ref="R7:W9"/>
    <mergeCell ref="R6:X6"/>
    <mergeCell ref="Y6:Z6"/>
    <mergeCell ref="Z7:Z9"/>
    <mergeCell ref="A16:Y16"/>
    <mergeCell ref="A17:Y17"/>
    <mergeCell ref="AA16:AK16"/>
    <mergeCell ref="AA17:AK17"/>
    <mergeCell ref="BM16:CK16"/>
    <mergeCell ref="A1:BF1"/>
    <mergeCell ref="A4:BF4"/>
    <mergeCell ref="A5:BF5"/>
    <mergeCell ref="X2:AA2"/>
    <mergeCell ref="Y7:Y9"/>
  </mergeCells>
  <printOptions horizontalCentered="1"/>
  <pageMargins left="0.1968503937007874" right="0.1968503937007874" top="0.7874015748031497" bottom="0.11811023622047245" header="0.1968503937007874" footer="0.03937007874015748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HT26"/>
  <sheetViews>
    <sheetView zoomScaleSheetLayoutView="100" zoomScalePageLayoutView="0" workbookViewId="0" topLeftCell="A1">
      <selection activeCell="L19" sqref="L19:BV19"/>
    </sheetView>
  </sheetViews>
  <sheetFormatPr defaultColWidth="0.875" defaultRowHeight="12.75"/>
  <cols>
    <col min="1" max="175" width="0.875" style="12" customWidth="1"/>
    <col min="176" max="176" width="7.375" style="12" customWidth="1"/>
    <col min="177" max="192" width="0.875" style="12" customWidth="1"/>
    <col min="193" max="193" width="7.875" style="12" customWidth="1"/>
    <col min="194" max="16384" width="0.875" style="12" customWidth="1"/>
  </cols>
  <sheetData>
    <row r="1" spans="161:168" ht="9.75" customHeight="1">
      <c r="FE1" s="24"/>
      <c r="FL1" s="30"/>
    </row>
    <row r="2" ht="8.25" customHeight="1"/>
    <row r="3" spans="1:161" s="6" customFormat="1" ht="31.5" customHeight="1">
      <c r="A3" s="761" t="s">
        <v>52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1"/>
      <c r="BA3" s="761"/>
      <c r="BB3" s="761"/>
      <c r="BC3" s="761"/>
      <c r="BD3" s="761"/>
      <c r="BE3" s="761"/>
      <c r="BF3" s="761"/>
      <c r="BG3" s="761"/>
      <c r="BH3" s="761"/>
      <c r="BI3" s="761"/>
      <c r="BJ3" s="761"/>
      <c r="BK3" s="761"/>
      <c r="BL3" s="761"/>
      <c r="BM3" s="761"/>
      <c r="BN3" s="761"/>
      <c r="BO3" s="761"/>
      <c r="BP3" s="761"/>
      <c r="BQ3" s="761"/>
      <c r="BR3" s="761"/>
      <c r="BS3" s="761"/>
      <c r="BT3" s="761"/>
      <c r="BU3" s="761"/>
      <c r="BV3" s="761"/>
      <c r="BW3" s="761"/>
      <c r="BX3" s="761"/>
      <c r="BY3" s="761"/>
      <c r="BZ3" s="761"/>
      <c r="CA3" s="761"/>
      <c r="CB3" s="761"/>
      <c r="CC3" s="761"/>
      <c r="CD3" s="761"/>
      <c r="CE3" s="761"/>
      <c r="CF3" s="761"/>
      <c r="CG3" s="761"/>
      <c r="CH3" s="761"/>
      <c r="CI3" s="761"/>
      <c r="CJ3" s="761"/>
      <c r="CK3" s="761"/>
      <c r="CL3" s="761"/>
      <c r="CM3" s="761"/>
      <c r="CN3" s="761"/>
      <c r="CO3" s="761"/>
      <c r="CP3" s="761"/>
      <c r="CQ3" s="761"/>
      <c r="CR3" s="761"/>
      <c r="CS3" s="761"/>
      <c r="CT3" s="761"/>
      <c r="CU3" s="761"/>
      <c r="CV3" s="761"/>
      <c r="CW3" s="761"/>
      <c r="CX3" s="761"/>
      <c r="CY3" s="761"/>
      <c r="CZ3" s="761"/>
      <c r="DA3" s="761"/>
      <c r="DB3" s="761"/>
      <c r="DC3" s="761"/>
      <c r="DD3" s="761"/>
      <c r="DE3" s="761"/>
      <c r="DF3" s="761"/>
      <c r="DG3" s="761"/>
      <c r="DH3" s="761"/>
      <c r="DI3" s="761"/>
      <c r="DJ3" s="761"/>
      <c r="DK3" s="761"/>
      <c r="DL3" s="761"/>
      <c r="DM3" s="761"/>
      <c r="DN3" s="761"/>
      <c r="DO3" s="761"/>
      <c r="DP3" s="761"/>
      <c r="DQ3" s="761"/>
      <c r="DR3" s="761"/>
      <c r="DS3" s="761"/>
      <c r="DT3" s="761"/>
      <c r="DU3" s="761"/>
      <c r="DV3" s="761"/>
      <c r="DW3" s="761"/>
      <c r="DX3" s="761"/>
      <c r="DY3" s="761"/>
      <c r="DZ3" s="761"/>
      <c r="EA3" s="761"/>
      <c r="EB3" s="761"/>
      <c r="EC3" s="761"/>
      <c r="ED3" s="761"/>
      <c r="EE3" s="761"/>
      <c r="EF3" s="761"/>
      <c r="EG3" s="761"/>
      <c r="EH3" s="761"/>
      <c r="EI3" s="761"/>
      <c r="EJ3" s="761"/>
      <c r="EK3" s="761"/>
      <c r="EL3" s="761"/>
      <c r="EM3" s="761"/>
      <c r="EN3" s="761"/>
      <c r="EO3" s="761"/>
      <c r="EP3" s="761"/>
      <c r="EQ3" s="761"/>
      <c r="ER3" s="761"/>
      <c r="ES3" s="761"/>
      <c r="ET3" s="761"/>
      <c r="EU3" s="761"/>
      <c r="EV3" s="761"/>
      <c r="EW3" s="761"/>
      <c r="EX3" s="761"/>
      <c r="EY3" s="761"/>
      <c r="EZ3" s="761"/>
      <c r="FA3" s="761"/>
      <c r="FB3" s="761"/>
      <c r="FC3" s="761"/>
      <c r="FD3" s="761"/>
      <c r="FE3" s="761"/>
    </row>
    <row r="4" spans="1:128" s="4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Q4" s="323" t="s">
        <v>351</v>
      </c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AQ5" s="321" t="s">
        <v>195</v>
      </c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1"/>
      <c r="DH5" s="321"/>
      <c r="DI5" s="321"/>
      <c r="DJ5" s="321"/>
      <c r="DK5" s="321"/>
      <c r="DL5" s="321"/>
      <c r="DM5" s="321"/>
      <c r="DN5" s="321"/>
      <c r="DO5" s="321"/>
      <c r="DP5" s="13"/>
      <c r="DQ5" s="13"/>
      <c r="DR5" s="13"/>
      <c r="DS5" s="13"/>
      <c r="DT5" s="13"/>
      <c r="DU5" s="13"/>
      <c r="DV5" s="13"/>
      <c r="DW5" s="13"/>
      <c r="DX5" s="13"/>
    </row>
    <row r="6" s="4" customFormat="1" ht="13.5" customHeight="1">
      <c r="FE6" s="8"/>
    </row>
    <row r="7" spans="1:161" s="4" customFormat="1" ht="50.25" customHeight="1">
      <c r="A7" s="296" t="s">
        <v>334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8"/>
      <c r="AB7" s="296" t="s">
        <v>335</v>
      </c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8"/>
      <c r="BF7" s="785" t="s">
        <v>336</v>
      </c>
      <c r="BG7" s="785"/>
      <c r="BH7" s="785"/>
      <c r="BI7" s="785"/>
      <c r="BJ7" s="785"/>
      <c r="BK7" s="785"/>
      <c r="BL7" s="785"/>
      <c r="BM7" s="785"/>
      <c r="BN7" s="785"/>
      <c r="BO7" s="785"/>
      <c r="BP7" s="785"/>
      <c r="BQ7" s="785"/>
      <c r="BR7" s="785"/>
      <c r="BS7" s="785"/>
      <c r="BT7" s="785"/>
      <c r="BU7" s="785"/>
      <c r="BV7" s="785"/>
      <c r="BW7" s="785"/>
      <c r="BX7" s="785"/>
      <c r="BY7" s="785"/>
      <c r="BZ7" s="785"/>
      <c r="CA7" s="785"/>
      <c r="CB7" s="785"/>
      <c r="CC7" s="785"/>
      <c r="CD7" s="785"/>
      <c r="CE7" s="785"/>
      <c r="CF7" s="785"/>
      <c r="CG7" s="785"/>
      <c r="CH7" s="786"/>
      <c r="CI7" s="787" t="s">
        <v>337</v>
      </c>
      <c r="CJ7" s="785"/>
      <c r="CK7" s="785"/>
      <c r="CL7" s="785"/>
      <c r="CM7" s="785"/>
      <c r="CN7" s="785"/>
      <c r="CO7" s="785"/>
      <c r="CP7" s="785"/>
      <c r="CQ7" s="785"/>
      <c r="CR7" s="785"/>
      <c r="CS7" s="785"/>
      <c r="CT7" s="785"/>
      <c r="CU7" s="785"/>
      <c r="CV7" s="785"/>
      <c r="CW7" s="785"/>
      <c r="CX7" s="785"/>
      <c r="CY7" s="785"/>
      <c r="CZ7" s="785"/>
      <c r="DA7" s="785"/>
      <c r="DB7" s="785"/>
      <c r="DC7" s="785"/>
      <c r="DD7" s="785"/>
      <c r="DE7" s="785"/>
      <c r="DF7" s="785"/>
      <c r="DG7" s="785"/>
      <c r="DH7" s="785"/>
      <c r="DI7" s="785"/>
      <c r="DJ7" s="785"/>
      <c r="DK7" s="785"/>
      <c r="DL7" s="785"/>
      <c r="DM7" s="785"/>
      <c r="DN7" s="785"/>
      <c r="DO7" s="785"/>
      <c r="DP7" s="785"/>
      <c r="DQ7" s="785"/>
      <c r="DR7" s="785"/>
      <c r="DS7" s="785"/>
      <c r="DT7" s="785"/>
      <c r="DU7" s="785"/>
      <c r="DV7" s="785"/>
      <c r="DW7" s="785"/>
      <c r="DX7" s="785"/>
      <c r="DY7" s="785"/>
      <c r="DZ7" s="785"/>
      <c r="EA7" s="785"/>
      <c r="EB7" s="785"/>
      <c r="EC7" s="785"/>
      <c r="ED7" s="785"/>
      <c r="EE7" s="785"/>
      <c r="EF7" s="785"/>
      <c r="EG7" s="785"/>
      <c r="EH7" s="785"/>
      <c r="EI7" s="785"/>
      <c r="EJ7" s="785"/>
      <c r="EK7" s="785"/>
      <c r="EL7" s="785"/>
      <c r="EM7" s="785"/>
      <c r="EN7" s="785"/>
      <c r="EO7" s="785"/>
      <c r="EP7" s="785"/>
      <c r="EQ7" s="785"/>
      <c r="ER7" s="785"/>
      <c r="ES7" s="785"/>
      <c r="ET7" s="785"/>
      <c r="EU7" s="785"/>
      <c r="EV7" s="785"/>
      <c r="EW7" s="785"/>
      <c r="EX7" s="785"/>
      <c r="EY7" s="785"/>
      <c r="EZ7" s="785"/>
      <c r="FA7" s="785"/>
      <c r="FB7" s="785"/>
      <c r="FC7" s="785"/>
      <c r="FD7" s="785"/>
      <c r="FE7" s="786"/>
    </row>
    <row r="8" spans="1:195" s="4" customFormat="1" ht="15" customHeight="1">
      <c r="A8" s="14"/>
      <c r="B8" s="792" t="s">
        <v>201</v>
      </c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792"/>
      <c r="Z8" s="792"/>
      <c r="AA8" s="793"/>
      <c r="AB8" s="127"/>
      <c r="AC8" s="792"/>
      <c r="AD8" s="792"/>
      <c r="AE8" s="792"/>
      <c r="AF8" s="792"/>
      <c r="AG8" s="792"/>
      <c r="AH8" s="792"/>
      <c r="AI8" s="792"/>
      <c r="AJ8" s="792"/>
      <c r="AK8" s="792"/>
      <c r="AL8" s="792"/>
      <c r="AM8" s="792"/>
      <c r="AN8" s="792"/>
      <c r="AO8" s="792"/>
      <c r="AP8" s="792"/>
      <c r="AQ8" s="792"/>
      <c r="AR8" s="792"/>
      <c r="AS8" s="792"/>
      <c r="AT8" s="792"/>
      <c r="AU8" s="792"/>
      <c r="AV8" s="792"/>
      <c r="AW8" s="792"/>
      <c r="AX8" s="792"/>
      <c r="AY8" s="792"/>
      <c r="AZ8" s="792"/>
      <c r="BA8" s="792"/>
      <c r="BB8" s="792"/>
      <c r="BC8" s="792"/>
      <c r="BD8" s="792"/>
      <c r="BE8" s="793"/>
      <c r="BF8" s="127"/>
      <c r="BG8" s="792"/>
      <c r="BH8" s="792"/>
      <c r="BI8" s="792"/>
      <c r="BJ8" s="792"/>
      <c r="BK8" s="792"/>
      <c r="BL8" s="792"/>
      <c r="BM8" s="792"/>
      <c r="BN8" s="792"/>
      <c r="BO8" s="792"/>
      <c r="BP8" s="792"/>
      <c r="BQ8" s="792"/>
      <c r="BR8" s="792"/>
      <c r="BS8" s="792"/>
      <c r="BT8" s="792"/>
      <c r="BU8" s="792"/>
      <c r="BV8" s="792"/>
      <c r="BW8" s="792"/>
      <c r="BX8" s="792"/>
      <c r="BY8" s="792"/>
      <c r="BZ8" s="792"/>
      <c r="CA8" s="792"/>
      <c r="CB8" s="792"/>
      <c r="CC8" s="792"/>
      <c r="CD8" s="792"/>
      <c r="CE8" s="792"/>
      <c r="CF8" s="792"/>
      <c r="CG8" s="792"/>
      <c r="CH8" s="793"/>
      <c r="CI8" s="130"/>
      <c r="CJ8" s="131"/>
      <c r="CK8" s="791" t="s">
        <v>338</v>
      </c>
      <c r="CL8" s="791"/>
      <c r="CM8" s="791"/>
      <c r="CN8" s="791"/>
      <c r="CO8" s="791"/>
      <c r="CP8" s="791"/>
      <c r="CQ8" s="791"/>
      <c r="CR8" s="791"/>
      <c r="CS8" s="791"/>
      <c r="CT8" s="791"/>
      <c r="CU8" s="791"/>
      <c r="CV8" s="131"/>
      <c r="CW8" s="132"/>
      <c r="CX8" s="130"/>
      <c r="CY8" s="131"/>
      <c r="CZ8" s="791" t="s">
        <v>339</v>
      </c>
      <c r="DA8" s="791"/>
      <c r="DB8" s="791"/>
      <c r="DC8" s="791"/>
      <c r="DD8" s="791"/>
      <c r="DE8" s="791"/>
      <c r="DF8" s="791"/>
      <c r="DG8" s="791"/>
      <c r="DH8" s="791"/>
      <c r="DI8" s="791"/>
      <c r="DJ8" s="791"/>
      <c r="DK8" s="131"/>
      <c r="DL8" s="132"/>
      <c r="DM8" s="130"/>
      <c r="DN8" s="131"/>
      <c r="DO8" s="791" t="s">
        <v>340</v>
      </c>
      <c r="DP8" s="791"/>
      <c r="DQ8" s="791"/>
      <c r="DR8" s="791"/>
      <c r="DS8" s="791"/>
      <c r="DT8" s="791"/>
      <c r="DU8" s="791"/>
      <c r="DV8" s="791"/>
      <c r="DW8" s="791"/>
      <c r="DX8" s="791"/>
      <c r="DY8" s="791"/>
      <c r="DZ8" s="131"/>
      <c r="EA8" s="132"/>
      <c r="EB8" s="130"/>
      <c r="EC8" s="131"/>
      <c r="ED8" s="791" t="s">
        <v>341</v>
      </c>
      <c r="EE8" s="791"/>
      <c r="EF8" s="791"/>
      <c r="EG8" s="791"/>
      <c r="EH8" s="791"/>
      <c r="EI8" s="791"/>
      <c r="EJ8" s="791"/>
      <c r="EK8" s="791"/>
      <c r="EL8" s="791"/>
      <c r="EM8" s="791"/>
      <c r="EN8" s="791"/>
      <c r="EO8" s="131"/>
      <c r="EP8" s="132"/>
      <c r="EQ8" s="130"/>
      <c r="ER8" s="131"/>
      <c r="ES8" s="791" t="s">
        <v>342</v>
      </c>
      <c r="ET8" s="791"/>
      <c r="EU8" s="791"/>
      <c r="EV8" s="791"/>
      <c r="EW8" s="791"/>
      <c r="EX8" s="791"/>
      <c r="EY8" s="791"/>
      <c r="EZ8" s="791"/>
      <c r="FA8" s="791"/>
      <c r="FB8" s="791"/>
      <c r="FC8" s="791"/>
      <c r="FD8" s="131"/>
      <c r="FE8" s="132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</row>
    <row r="9" spans="1:195" s="4" customFormat="1" ht="15.75">
      <c r="A9" s="128"/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5"/>
      <c r="AB9" s="129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5"/>
      <c r="BF9" s="129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5"/>
      <c r="CI9" s="133"/>
      <c r="CJ9" s="134"/>
      <c r="CK9" s="134"/>
      <c r="CL9" s="135"/>
      <c r="CM9" s="135"/>
      <c r="CN9" s="135"/>
      <c r="CO9" s="135"/>
      <c r="CP9" s="136" t="s">
        <v>343</v>
      </c>
      <c r="CQ9" s="134"/>
      <c r="CR9" s="134"/>
      <c r="CS9" s="134"/>
      <c r="CT9" s="134"/>
      <c r="CU9" s="134"/>
      <c r="CV9" s="134"/>
      <c r="CW9" s="137"/>
      <c r="CX9" s="133"/>
      <c r="CY9" s="134"/>
      <c r="CZ9" s="134"/>
      <c r="DA9" s="135"/>
      <c r="DB9" s="135"/>
      <c r="DC9" s="135"/>
      <c r="DD9" s="135"/>
      <c r="DE9" s="136" t="s">
        <v>343</v>
      </c>
      <c r="DF9" s="134"/>
      <c r="DG9" s="134"/>
      <c r="DH9" s="134"/>
      <c r="DI9" s="134"/>
      <c r="DJ9" s="134"/>
      <c r="DK9" s="134"/>
      <c r="DL9" s="137"/>
      <c r="DM9" s="133"/>
      <c r="DN9" s="134"/>
      <c r="DO9" s="134"/>
      <c r="DP9" s="135"/>
      <c r="DQ9" s="135"/>
      <c r="DR9" s="135"/>
      <c r="DS9" s="135"/>
      <c r="DT9" s="136" t="s">
        <v>343</v>
      </c>
      <c r="DU9" s="134"/>
      <c r="DV9" s="134"/>
      <c r="DW9" s="134"/>
      <c r="DX9" s="134"/>
      <c r="DY9" s="134"/>
      <c r="DZ9" s="134"/>
      <c r="EA9" s="137"/>
      <c r="EB9" s="133"/>
      <c r="EC9" s="134"/>
      <c r="ED9" s="134"/>
      <c r="EE9" s="135"/>
      <c r="EF9" s="135"/>
      <c r="EG9" s="135"/>
      <c r="EH9" s="135"/>
      <c r="EI9" s="136" t="s">
        <v>343</v>
      </c>
      <c r="EJ9" s="134"/>
      <c r="EK9" s="134"/>
      <c r="EL9" s="134"/>
      <c r="EM9" s="134"/>
      <c r="EN9" s="134"/>
      <c r="EO9" s="134"/>
      <c r="EP9" s="137"/>
      <c r="EQ9" s="133"/>
      <c r="ER9" s="134"/>
      <c r="ES9" s="134"/>
      <c r="ET9" s="135"/>
      <c r="EU9" s="135"/>
      <c r="EV9" s="135"/>
      <c r="EW9" s="135"/>
      <c r="EX9" s="136" t="s">
        <v>343</v>
      </c>
      <c r="EY9" s="134"/>
      <c r="EZ9" s="134"/>
      <c r="FA9" s="134"/>
      <c r="FB9" s="134"/>
      <c r="FC9" s="134"/>
      <c r="FD9" s="134"/>
      <c r="FE9" s="137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</row>
    <row r="10" spans="1:195" s="4" customFormat="1" ht="45" customHeight="1">
      <c r="A10" s="17"/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7"/>
      <c r="AB10" s="129"/>
      <c r="AC10" s="794"/>
      <c r="AD10" s="794"/>
      <c r="AE10" s="794"/>
      <c r="AF10" s="794"/>
      <c r="AG10" s="794"/>
      <c r="AH10" s="794"/>
      <c r="AI10" s="794"/>
      <c r="AJ10" s="794"/>
      <c r="AK10" s="794"/>
      <c r="AL10" s="794"/>
      <c r="AM10" s="794"/>
      <c r="AN10" s="794"/>
      <c r="AO10" s="794"/>
      <c r="AP10" s="794"/>
      <c r="AQ10" s="794"/>
      <c r="AR10" s="794"/>
      <c r="AS10" s="794"/>
      <c r="AT10" s="794"/>
      <c r="AU10" s="794"/>
      <c r="AV10" s="794"/>
      <c r="AW10" s="794"/>
      <c r="AX10" s="794"/>
      <c r="AY10" s="794"/>
      <c r="AZ10" s="794"/>
      <c r="BA10" s="794"/>
      <c r="BB10" s="794"/>
      <c r="BC10" s="794"/>
      <c r="BD10" s="794"/>
      <c r="BE10" s="795"/>
      <c r="BF10" s="129"/>
      <c r="BG10" s="794"/>
      <c r="BH10" s="794"/>
      <c r="BI10" s="794"/>
      <c r="BJ10" s="794"/>
      <c r="BK10" s="794"/>
      <c r="BL10" s="794"/>
      <c r="BM10" s="794"/>
      <c r="BN10" s="794"/>
      <c r="BO10" s="794"/>
      <c r="BP10" s="794"/>
      <c r="BQ10" s="794"/>
      <c r="BR10" s="794"/>
      <c r="BS10" s="794"/>
      <c r="BT10" s="794"/>
      <c r="BU10" s="794"/>
      <c r="BV10" s="794"/>
      <c r="BW10" s="794"/>
      <c r="BX10" s="794"/>
      <c r="BY10" s="794"/>
      <c r="BZ10" s="794"/>
      <c r="CA10" s="794"/>
      <c r="CB10" s="794"/>
      <c r="CC10" s="794"/>
      <c r="CD10" s="794"/>
      <c r="CE10" s="794"/>
      <c r="CF10" s="794"/>
      <c r="CG10" s="794"/>
      <c r="CH10" s="795"/>
      <c r="CI10" s="788">
        <v>0.0087</v>
      </c>
      <c r="CJ10" s="789"/>
      <c r="CK10" s="789"/>
      <c r="CL10" s="789"/>
      <c r="CM10" s="789"/>
      <c r="CN10" s="789"/>
      <c r="CO10" s="789"/>
      <c r="CP10" s="789"/>
      <c r="CQ10" s="789"/>
      <c r="CR10" s="789"/>
      <c r="CS10" s="789"/>
      <c r="CT10" s="789"/>
      <c r="CU10" s="789"/>
      <c r="CV10" s="789"/>
      <c r="CW10" s="790"/>
      <c r="CX10" s="788">
        <f>CI10*(1-1.5%)</f>
        <v>0.008569499999999999</v>
      </c>
      <c r="CY10" s="789"/>
      <c r="CZ10" s="789"/>
      <c r="DA10" s="789"/>
      <c r="DB10" s="789"/>
      <c r="DC10" s="789"/>
      <c r="DD10" s="789"/>
      <c r="DE10" s="789"/>
      <c r="DF10" s="789"/>
      <c r="DG10" s="789"/>
      <c r="DH10" s="789"/>
      <c r="DI10" s="789"/>
      <c r="DJ10" s="789"/>
      <c r="DK10" s="789"/>
      <c r="DL10" s="790"/>
      <c r="DM10" s="788">
        <f>CX10*(1-1.5%)+0.0001</f>
        <v>0.008540957499999998</v>
      </c>
      <c r="DN10" s="789"/>
      <c r="DO10" s="789"/>
      <c r="DP10" s="789"/>
      <c r="DQ10" s="789"/>
      <c r="DR10" s="789"/>
      <c r="DS10" s="789"/>
      <c r="DT10" s="789"/>
      <c r="DU10" s="789"/>
      <c r="DV10" s="789"/>
      <c r="DW10" s="789"/>
      <c r="DX10" s="789"/>
      <c r="DY10" s="789"/>
      <c r="DZ10" s="789"/>
      <c r="EA10" s="790"/>
      <c r="EB10" s="788">
        <f>DM10*(1-1.5%)</f>
        <v>0.008412843137499997</v>
      </c>
      <c r="EC10" s="789"/>
      <c r="ED10" s="789"/>
      <c r="EE10" s="789"/>
      <c r="EF10" s="789"/>
      <c r="EG10" s="789"/>
      <c r="EH10" s="789"/>
      <c r="EI10" s="789"/>
      <c r="EJ10" s="789"/>
      <c r="EK10" s="789"/>
      <c r="EL10" s="789"/>
      <c r="EM10" s="789"/>
      <c r="EN10" s="789"/>
      <c r="EO10" s="789"/>
      <c r="EP10" s="790"/>
      <c r="EQ10" s="788">
        <f>EB10*(1-1.5%)</f>
        <v>0.008286650490437497</v>
      </c>
      <c r="ER10" s="789"/>
      <c r="ES10" s="789"/>
      <c r="ET10" s="789"/>
      <c r="EU10" s="789"/>
      <c r="EV10" s="789"/>
      <c r="EW10" s="789"/>
      <c r="EX10" s="789"/>
      <c r="EY10" s="789"/>
      <c r="EZ10" s="789"/>
      <c r="FA10" s="789"/>
      <c r="FB10" s="789"/>
      <c r="FC10" s="789"/>
      <c r="FD10" s="789"/>
      <c r="FE10" s="79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</row>
    <row r="11" spans="1:161" s="4" customFormat="1" ht="15" customHeight="1">
      <c r="A11" s="14"/>
      <c r="B11" s="792" t="s">
        <v>50</v>
      </c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2"/>
      <c r="Z11" s="792"/>
      <c r="AA11" s="793"/>
      <c r="AB11" s="127"/>
      <c r="AC11" s="792"/>
      <c r="AD11" s="792"/>
      <c r="AE11" s="792"/>
      <c r="AF11" s="792"/>
      <c r="AG11" s="792"/>
      <c r="AH11" s="792"/>
      <c r="AI11" s="792"/>
      <c r="AJ11" s="792"/>
      <c r="AK11" s="792"/>
      <c r="AL11" s="792"/>
      <c r="AM11" s="792"/>
      <c r="AN11" s="792"/>
      <c r="AO11" s="792"/>
      <c r="AP11" s="792"/>
      <c r="AQ11" s="792"/>
      <c r="AR11" s="792"/>
      <c r="AS11" s="792"/>
      <c r="AT11" s="792"/>
      <c r="AU11" s="792"/>
      <c r="AV11" s="792"/>
      <c r="AW11" s="792"/>
      <c r="AX11" s="792"/>
      <c r="AY11" s="792"/>
      <c r="AZ11" s="792"/>
      <c r="BA11" s="792"/>
      <c r="BB11" s="792"/>
      <c r="BC11" s="792"/>
      <c r="BD11" s="792"/>
      <c r="BE11" s="793"/>
      <c r="BF11" s="127"/>
      <c r="BG11" s="792"/>
      <c r="BH11" s="792"/>
      <c r="BI11" s="792"/>
      <c r="BJ11" s="792"/>
      <c r="BK11" s="792"/>
      <c r="BL11" s="792"/>
      <c r="BM11" s="792"/>
      <c r="BN11" s="792"/>
      <c r="BO11" s="792"/>
      <c r="BP11" s="792"/>
      <c r="BQ11" s="792"/>
      <c r="BR11" s="792"/>
      <c r="BS11" s="792"/>
      <c r="BT11" s="792"/>
      <c r="BU11" s="792"/>
      <c r="BV11" s="792"/>
      <c r="BW11" s="792"/>
      <c r="BX11" s="792"/>
      <c r="BY11" s="792"/>
      <c r="BZ11" s="792"/>
      <c r="CA11" s="792"/>
      <c r="CB11" s="792"/>
      <c r="CC11" s="792"/>
      <c r="CD11" s="792"/>
      <c r="CE11" s="792"/>
      <c r="CF11" s="792"/>
      <c r="CG11" s="792"/>
      <c r="CH11" s="793"/>
      <c r="CI11" s="130"/>
      <c r="CJ11" s="131"/>
      <c r="CK11" s="791" t="s">
        <v>338</v>
      </c>
      <c r="CL11" s="791"/>
      <c r="CM11" s="791"/>
      <c r="CN11" s="791"/>
      <c r="CO11" s="791"/>
      <c r="CP11" s="791"/>
      <c r="CQ11" s="791"/>
      <c r="CR11" s="791"/>
      <c r="CS11" s="791"/>
      <c r="CT11" s="791"/>
      <c r="CU11" s="791"/>
      <c r="CV11" s="131"/>
      <c r="CW11" s="132"/>
      <c r="CX11" s="130"/>
      <c r="CY11" s="131"/>
      <c r="CZ11" s="791" t="s">
        <v>339</v>
      </c>
      <c r="DA11" s="791"/>
      <c r="DB11" s="791"/>
      <c r="DC11" s="791"/>
      <c r="DD11" s="791"/>
      <c r="DE11" s="791"/>
      <c r="DF11" s="791"/>
      <c r="DG11" s="791"/>
      <c r="DH11" s="791"/>
      <c r="DI11" s="791"/>
      <c r="DJ11" s="791"/>
      <c r="DK11" s="131"/>
      <c r="DL11" s="132"/>
      <c r="DM11" s="130"/>
      <c r="DN11" s="131"/>
      <c r="DO11" s="791" t="s">
        <v>340</v>
      </c>
      <c r="DP11" s="791"/>
      <c r="DQ11" s="791"/>
      <c r="DR11" s="791"/>
      <c r="DS11" s="791"/>
      <c r="DT11" s="791"/>
      <c r="DU11" s="791"/>
      <c r="DV11" s="791"/>
      <c r="DW11" s="791"/>
      <c r="DX11" s="791"/>
      <c r="DY11" s="791"/>
      <c r="DZ11" s="131"/>
      <c r="EA11" s="132"/>
      <c r="EB11" s="130"/>
      <c r="EC11" s="131"/>
      <c r="ED11" s="791" t="s">
        <v>341</v>
      </c>
      <c r="EE11" s="791"/>
      <c r="EF11" s="791"/>
      <c r="EG11" s="791"/>
      <c r="EH11" s="791"/>
      <c r="EI11" s="791"/>
      <c r="EJ11" s="791"/>
      <c r="EK11" s="791"/>
      <c r="EL11" s="791"/>
      <c r="EM11" s="791"/>
      <c r="EN11" s="791"/>
      <c r="EO11" s="131"/>
      <c r="EP11" s="132"/>
      <c r="EQ11" s="130"/>
      <c r="ER11" s="131"/>
      <c r="ES11" s="791" t="s">
        <v>342</v>
      </c>
      <c r="ET11" s="791"/>
      <c r="EU11" s="791"/>
      <c r="EV11" s="791"/>
      <c r="EW11" s="791"/>
      <c r="EX11" s="791"/>
      <c r="EY11" s="791"/>
      <c r="EZ11" s="791"/>
      <c r="FA11" s="791"/>
      <c r="FB11" s="791"/>
      <c r="FC11" s="791"/>
      <c r="FD11" s="131"/>
      <c r="FE11" s="132"/>
    </row>
    <row r="12" spans="1:161" s="4" customFormat="1" ht="15">
      <c r="A12" s="128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5"/>
      <c r="AB12" s="129"/>
      <c r="AC12" s="794"/>
      <c r="AD12" s="794"/>
      <c r="AE12" s="794"/>
      <c r="AF12" s="794"/>
      <c r="AG12" s="794"/>
      <c r="AH12" s="794"/>
      <c r="AI12" s="794"/>
      <c r="AJ12" s="794"/>
      <c r="AK12" s="794"/>
      <c r="AL12" s="794"/>
      <c r="AM12" s="794"/>
      <c r="AN12" s="794"/>
      <c r="AO12" s="794"/>
      <c r="AP12" s="794"/>
      <c r="AQ12" s="794"/>
      <c r="AR12" s="794"/>
      <c r="AS12" s="794"/>
      <c r="AT12" s="794"/>
      <c r="AU12" s="794"/>
      <c r="AV12" s="794"/>
      <c r="AW12" s="794"/>
      <c r="AX12" s="794"/>
      <c r="AY12" s="794"/>
      <c r="AZ12" s="794"/>
      <c r="BA12" s="794"/>
      <c r="BB12" s="794"/>
      <c r="BC12" s="794"/>
      <c r="BD12" s="794"/>
      <c r="BE12" s="795"/>
      <c r="BF12" s="129"/>
      <c r="BG12" s="794"/>
      <c r="BH12" s="794"/>
      <c r="BI12" s="794"/>
      <c r="BJ12" s="794"/>
      <c r="BK12" s="794"/>
      <c r="BL12" s="794"/>
      <c r="BM12" s="794"/>
      <c r="BN12" s="794"/>
      <c r="BO12" s="794"/>
      <c r="BP12" s="794"/>
      <c r="BQ12" s="794"/>
      <c r="BR12" s="794"/>
      <c r="BS12" s="794"/>
      <c r="BT12" s="794"/>
      <c r="BU12" s="794"/>
      <c r="BV12" s="794"/>
      <c r="BW12" s="794"/>
      <c r="BX12" s="794"/>
      <c r="BY12" s="794"/>
      <c r="BZ12" s="794"/>
      <c r="CA12" s="794"/>
      <c r="CB12" s="794"/>
      <c r="CC12" s="794"/>
      <c r="CD12" s="794"/>
      <c r="CE12" s="794"/>
      <c r="CF12" s="794"/>
      <c r="CG12" s="794"/>
      <c r="CH12" s="795"/>
      <c r="CI12" s="133"/>
      <c r="CJ12" s="134"/>
      <c r="CK12" s="134"/>
      <c r="CL12" s="135"/>
      <c r="CM12" s="135"/>
      <c r="CN12" s="135"/>
      <c r="CO12" s="135"/>
      <c r="CP12" s="136" t="s">
        <v>343</v>
      </c>
      <c r="CQ12" s="134"/>
      <c r="CR12" s="134"/>
      <c r="CS12" s="134"/>
      <c r="CT12" s="134"/>
      <c r="CU12" s="134"/>
      <c r="CV12" s="134"/>
      <c r="CW12" s="137"/>
      <c r="CX12" s="133"/>
      <c r="CY12" s="134"/>
      <c r="CZ12" s="134"/>
      <c r="DA12" s="135"/>
      <c r="DB12" s="135"/>
      <c r="DC12" s="135"/>
      <c r="DD12" s="135"/>
      <c r="DE12" s="136" t="s">
        <v>343</v>
      </c>
      <c r="DF12" s="134"/>
      <c r="DG12" s="134"/>
      <c r="DH12" s="134"/>
      <c r="DI12" s="134"/>
      <c r="DJ12" s="134"/>
      <c r="DK12" s="134"/>
      <c r="DL12" s="137"/>
      <c r="DM12" s="133"/>
      <c r="DN12" s="134"/>
      <c r="DO12" s="134"/>
      <c r="DP12" s="135"/>
      <c r="DQ12" s="135"/>
      <c r="DR12" s="135"/>
      <c r="DS12" s="135"/>
      <c r="DT12" s="136" t="s">
        <v>343</v>
      </c>
      <c r="DU12" s="134"/>
      <c r="DV12" s="134"/>
      <c r="DW12" s="134"/>
      <c r="DX12" s="134"/>
      <c r="DY12" s="134"/>
      <c r="DZ12" s="134"/>
      <c r="EA12" s="137"/>
      <c r="EB12" s="133"/>
      <c r="EC12" s="134"/>
      <c r="ED12" s="134"/>
      <c r="EE12" s="135"/>
      <c r="EF12" s="135"/>
      <c r="EG12" s="135"/>
      <c r="EH12" s="135"/>
      <c r="EI12" s="136" t="s">
        <v>343</v>
      </c>
      <c r="EJ12" s="134"/>
      <c r="EK12" s="134"/>
      <c r="EL12" s="134"/>
      <c r="EM12" s="134"/>
      <c r="EN12" s="134"/>
      <c r="EO12" s="134"/>
      <c r="EP12" s="137"/>
      <c r="EQ12" s="133"/>
      <c r="ER12" s="134"/>
      <c r="ES12" s="134"/>
      <c r="ET12" s="135"/>
      <c r="EU12" s="135"/>
      <c r="EV12" s="135"/>
      <c r="EW12" s="135"/>
      <c r="EX12" s="136" t="s">
        <v>343</v>
      </c>
      <c r="EY12" s="134"/>
      <c r="EZ12" s="134"/>
      <c r="FA12" s="134"/>
      <c r="FB12" s="134"/>
      <c r="FC12" s="134"/>
      <c r="FD12" s="134"/>
      <c r="FE12" s="137"/>
    </row>
    <row r="13" spans="1:161" s="4" customFormat="1" ht="54" customHeight="1">
      <c r="A13" s="17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7"/>
      <c r="AB13" s="129"/>
      <c r="AC13" s="794"/>
      <c r="AD13" s="794"/>
      <c r="AE13" s="794"/>
      <c r="AF13" s="794"/>
      <c r="AG13" s="794"/>
      <c r="AH13" s="794"/>
      <c r="AI13" s="794"/>
      <c r="AJ13" s="794"/>
      <c r="AK13" s="794"/>
      <c r="AL13" s="794"/>
      <c r="AM13" s="794"/>
      <c r="AN13" s="794"/>
      <c r="AO13" s="794"/>
      <c r="AP13" s="794"/>
      <c r="AQ13" s="794"/>
      <c r="AR13" s="794"/>
      <c r="AS13" s="794"/>
      <c r="AT13" s="794"/>
      <c r="AU13" s="794"/>
      <c r="AV13" s="794"/>
      <c r="AW13" s="794"/>
      <c r="AX13" s="794"/>
      <c r="AY13" s="794"/>
      <c r="AZ13" s="794"/>
      <c r="BA13" s="794"/>
      <c r="BB13" s="794"/>
      <c r="BC13" s="794"/>
      <c r="BD13" s="794"/>
      <c r="BE13" s="795"/>
      <c r="BF13" s="129"/>
      <c r="BG13" s="794"/>
      <c r="BH13" s="794"/>
      <c r="BI13" s="794"/>
      <c r="BJ13" s="794"/>
      <c r="BK13" s="794"/>
      <c r="BL13" s="794"/>
      <c r="BM13" s="794"/>
      <c r="BN13" s="794"/>
      <c r="BO13" s="794"/>
      <c r="BP13" s="794"/>
      <c r="BQ13" s="794"/>
      <c r="BR13" s="794"/>
      <c r="BS13" s="794"/>
      <c r="BT13" s="794"/>
      <c r="BU13" s="794"/>
      <c r="BV13" s="794"/>
      <c r="BW13" s="794"/>
      <c r="BX13" s="794"/>
      <c r="BY13" s="794"/>
      <c r="BZ13" s="794"/>
      <c r="CA13" s="794"/>
      <c r="CB13" s="794"/>
      <c r="CC13" s="794"/>
      <c r="CD13" s="794"/>
      <c r="CE13" s="794"/>
      <c r="CF13" s="794"/>
      <c r="CG13" s="794"/>
      <c r="CH13" s="795"/>
      <c r="CI13" s="798">
        <v>1</v>
      </c>
      <c r="CJ13" s="799"/>
      <c r="CK13" s="799"/>
      <c r="CL13" s="799"/>
      <c r="CM13" s="799"/>
      <c r="CN13" s="799"/>
      <c r="CO13" s="799"/>
      <c r="CP13" s="799"/>
      <c r="CQ13" s="799"/>
      <c r="CR13" s="799"/>
      <c r="CS13" s="799"/>
      <c r="CT13" s="799"/>
      <c r="CU13" s="799"/>
      <c r="CV13" s="799"/>
      <c r="CW13" s="800"/>
      <c r="CX13" s="798">
        <f>CI13</f>
        <v>1</v>
      </c>
      <c r="CY13" s="799"/>
      <c r="CZ13" s="799"/>
      <c r="DA13" s="799"/>
      <c r="DB13" s="799"/>
      <c r="DC13" s="799"/>
      <c r="DD13" s="799"/>
      <c r="DE13" s="799"/>
      <c r="DF13" s="799"/>
      <c r="DG13" s="799"/>
      <c r="DH13" s="799"/>
      <c r="DI13" s="799"/>
      <c r="DJ13" s="799"/>
      <c r="DK13" s="799"/>
      <c r="DL13" s="800"/>
      <c r="DM13" s="798">
        <f>CX13</f>
        <v>1</v>
      </c>
      <c r="DN13" s="799"/>
      <c r="DO13" s="799"/>
      <c r="DP13" s="799"/>
      <c r="DQ13" s="799"/>
      <c r="DR13" s="799"/>
      <c r="DS13" s="799"/>
      <c r="DT13" s="799"/>
      <c r="DU13" s="799"/>
      <c r="DV13" s="799"/>
      <c r="DW13" s="799"/>
      <c r="DX13" s="799"/>
      <c r="DY13" s="799"/>
      <c r="DZ13" s="799"/>
      <c r="EA13" s="800"/>
      <c r="EB13" s="798">
        <f>DM13</f>
        <v>1</v>
      </c>
      <c r="EC13" s="799"/>
      <c r="ED13" s="799"/>
      <c r="EE13" s="799"/>
      <c r="EF13" s="799"/>
      <c r="EG13" s="799"/>
      <c r="EH13" s="799"/>
      <c r="EI13" s="799"/>
      <c r="EJ13" s="799"/>
      <c r="EK13" s="799"/>
      <c r="EL13" s="799"/>
      <c r="EM13" s="799"/>
      <c r="EN13" s="799"/>
      <c r="EO13" s="799"/>
      <c r="EP13" s="800"/>
      <c r="EQ13" s="798">
        <f>EB13</f>
        <v>1</v>
      </c>
      <c r="ER13" s="799"/>
      <c r="ES13" s="799"/>
      <c r="ET13" s="799"/>
      <c r="EU13" s="799"/>
      <c r="EV13" s="799"/>
      <c r="EW13" s="799"/>
      <c r="EX13" s="799"/>
      <c r="EY13" s="799"/>
      <c r="EZ13" s="799"/>
      <c r="FA13" s="799"/>
      <c r="FB13" s="799"/>
      <c r="FC13" s="799"/>
      <c r="FD13" s="799"/>
      <c r="FE13" s="800"/>
    </row>
    <row r="14" spans="1:161" s="4" customFormat="1" ht="15" customHeight="1">
      <c r="A14" s="14"/>
      <c r="B14" s="792" t="s">
        <v>51</v>
      </c>
      <c r="C14" s="792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3"/>
      <c r="AB14" s="127"/>
      <c r="AC14" s="792"/>
      <c r="AD14" s="792"/>
      <c r="AE14" s="792"/>
      <c r="AF14" s="792"/>
      <c r="AG14" s="792"/>
      <c r="AH14" s="792"/>
      <c r="AI14" s="792"/>
      <c r="AJ14" s="792"/>
      <c r="AK14" s="792"/>
      <c r="AL14" s="792"/>
      <c r="AM14" s="792"/>
      <c r="AN14" s="792"/>
      <c r="AO14" s="792"/>
      <c r="AP14" s="792"/>
      <c r="AQ14" s="792"/>
      <c r="AR14" s="792"/>
      <c r="AS14" s="792"/>
      <c r="AT14" s="792"/>
      <c r="AU14" s="792"/>
      <c r="AV14" s="792"/>
      <c r="AW14" s="792"/>
      <c r="AX14" s="792"/>
      <c r="AY14" s="792"/>
      <c r="AZ14" s="792"/>
      <c r="BA14" s="792"/>
      <c r="BB14" s="792"/>
      <c r="BC14" s="792"/>
      <c r="BD14" s="792"/>
      <c r="BE14" s="793"/>
      <c r="BF14" s="127"/>
      <c r="BG14" s="792"/>
      <c r="BH14" s="792"/>
      <c r="BI14" s="792"/>
      <c r="BJ14" s="792"/>
      <c r="BK14" s="792"/>
      <c r="BL14" s="792"/>
      <c r="BM14" s="792"/>
      <c r="BN14" s="792"/>
      <c r="BO14" s="792"/>
      <c r="BP14" s="792"/>
      <c r="BQ14" s="792"/>
      <c r="BR14" s="792"/>
      <c r="BS14" s="792"/>
      <c r="BT14" s="792"/>
      <c r="BU14" s="792"/>
      <c r="BV14" s="792"/>
      <c r="BW14" s="792"/>
      <c r="BX14" s="792"/>
      <c r="BY14" s="792"/>
      <c r="BZ14" s="792"/>
      <c r="CA14" s="792"/>
      <c r="CB14" s="792"/>
      <c r="CC14" s="792"/>
      <c r="CD14" s="792"/>
      <c r="CE14" s="792"/>
      <c r="CF14" s="792"/>
      <c r="CG14" s="792"/>
      <c r="CH14" s="793"/>
      <c r="CI14" s="130"/>
      <c r="CJ14" s="131"/>
      <c r="CK14" s="791" t="s">
        <v>338</v>
      </c>
      <c r="CL14" s="791"/>
      <c r="CM14" s="791"/>
      <c r="CN14" s="791"/>
      <c r="CO14" s="791"/>
      <c r="CP14" s="791"/>
      <c r="CQ14" s="791"/>
      <c r="CR14" s="791"/>
      <c r="CS14" s="791"/>
      <c r="CT14" s="791"/>
      <c r="CU14" s="791"/>
      <c r="CV14" s="131"/>
      <c r="CW14" s="132"/>
      <c r="CX14" s="130"/>
      <c r="CY14" s="131"/>
      <c r="CZ14" s="791" t="s">
        <v>339</v>
      </c>
      <c r="DA14" s="791"/>
      <c r="DB14" s="791"/>
      <c r="DC14" s="791"/>
      <c r="DD14" s="791"/>
      <c r="DE14" s="791"/>
      <c r="DF14" s="791"/>
      <c r="DG14" s="791"/>
      <c r="DH14" s="791"/>
      <c r="DI14" s="791"/>
      <c r="DJ14" s="791"/>
      <c r="DK14" s="131"/>
      <c r="DL14" s="132"/>
      <c r="DM14" s="130"/>
      <c r="DN14" s="131"/>
      <c r="DO14" s="791" t="s">
        <v>340</v>
      </c>
      <c r="DP14" s="791"/>
      <c r="DQ14" s="791"/>
      <c r="DR14" s="791"/>
      <c r="DS14" s="791"/>
      <c r="DT14" s="791"/>
      <c r="DU14" s="791"/>
      <c r="DV14" s="791"/>
      <c r="DW14" s="791"/>
      <c r="DX14" s="791"/>
      <c r="DY14" s="791"/>
      <c r="DZ14" s="131"/>
      <c r="EA14" s="132"/>
      <c r="EB14" s="130"/>
      <c r="EC14" s="131"/>
      <c r="ED14" s="791" t="s">
        <v>341</v>
      </c>
      <c r="EE14" s="791"/>
      <c r="EF14" s="791"/>
      <c r="EG14" s="791"/>
      <c r="EH14" s="791"/>
      <c r="EI14" s="791"/>
      <c r="EJ14" s="791"/>
      <c r="EK14" s="791"/>
      <c r="EL14" s="791"/>
      <c r="EM14" s="791"/>
      <c r="EN14" s="791"/>
      <c r="EO14" s="131"/>
      <c r="EP14" s="132"/>
      <c r="EQ14" s="130"/>
      <c r="ER14" s="131"/>
      <c r="ES14" s="791" t="s">
        <v>342</v>
      </c>
      <c r="ET14" s="791"/>
      <c r="EU14" s="791"/>
      <c r="EV14" s="791"/>
      <c r="EW14" s="791"/>
      <c r="EX14" s="791"/>
      <c r="EY14" s="791"/>
      <c r="EZ14" s="791"/>
      <c r="FA14" s="791"/>
      <c r="FB14" s="791"/>
      <c r="FC14" s="791"/>
      <c r="FD14" s="131"/>
      <c r="FE14" s="132"/>
    </row>
    <row r="15" spans="1:161" s="4" customFormat="1" ht="15">
      <c r="A15" s="128"/>
      <c r="B15" s="794"/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5"/>
      <c r="AB15" s="129"/>
      <c r="AC15" s="794"/>
      <c r="AD15" s="794"/>
      <c r="AE15" s="794"/>
      <c r="AF15" s="794"/>
      <c r="AG15" s="794"/>
      <c r="AH15" s="794"/>
      <c r="AI15" s="794"/>
      <c r="AJ15" s="794"/>
      <c r="AK15" s="794"/>
      <c r="AL15" s="794"/>
      <c r="AM15" s="794"/>
      <c r="AN15" s="794"/>
      <c r="AO15" s="794"/>
      <c r="AP15" s="794"/>
      <c r="AQ15" s="794"/>
      <c r="AR15" s="794"/>
      <c r="AS15" s="794"/>
      <c r="AT15" s="794"/>
      <c r="AU15" s="794"/>
      <c r="AV15" s="794"/>
      <c r="AW15" s="794"/>
      <c r="AX15" s="794"/>
      <c r="AY15" s="794"/>
      <c r="AZ15" s="794"/>
      <c r="BA15" s="794"/>
      <c r="BB15" s="794"/>
      <c r="BC15" s="794"/>
      <c r="BD15" s="794"/>
      <c r="BE15" s="795"/>
      <c r="BF15" s="129"/>
      <c r="BG15" s="794"/>
      <c r="BH15" s="794"/>
      <c r="BI15" s="794"/>
      <c r="BJ15" s="794"/>
      <c r="BK15" s="794"/>
      <c r="BL15" s="794"/>
      <c r="BM15" s="794"/>
      <c r="BN15" s="794"/>
      <c r="BO15" s="794"/>
      <c r="BP15" s="794"/>
      <c r="BQ15" s="794"/>
      <c r="BR15" s="794"/>
      <c r="BS15" s="794"/>
      <c r="BT15" s="794"/>
      <c r="BU15" s="794"/>
      <c r="BV15" s="794"/>
      <c r="BW15" s="794"/>
      <c r="BX15" s="794"/>
      <c r="BY15" s="794"/>
      <c r="BZ15" s="794"/>
      <c r="CA15" s="794"/>
      <c r="CB15" s="794"/>
      <c r="CC15" s="794"/>
      <c r="CD15" s="794"/>
      <c r="CE15" s="794"/>
      <c r="CF15" s="794"/>
      <c r="CG15" s="794"/>
      <c r="CH15" s="795"/>
      <c r="CI15" s="133"/>
      <c r="CJ15" s="134"/>
      <c r="CK15" s="134"/>
      <c r="CL15" s="135"/>
      <c r="CM15" s="135"/>
      <c r="CN15" s="135"/>
      <c r="CO15" s="135"/>
      <c r="CP15" s="136" t="s">
        <v>343</v>
      </c>
      <c r="CQ15" s="134"/>
      <c r="CR15" s="134"/>
      <c r="CS15" s="134"/>
      <c r="CT15" s="134"/>
      <c r="CU15" s="134"/>
      <c r="CV15" s="134"/>
      <c r="CW15" s="137"/>
      <c r="CX15" s="133"/>
      <c r="CY15" s="134"/>
      <c r="CZ15" s="134"/>
      <c r="DA15" s="135"/>
      <c r="DB15" s="135"/>
      <c r="DC15" s="135"/>
      <c r="DD15" s="135"/>
      <c r="DE15" s="136" t="s">
        <v>343</v>
      </c>
      <c r="DF15" s="134"/>
      <c r="DG15" s="134"/>
      <c r="DH15" s="134"/>
      <c r="DI15" s="134"/>
      <c r="DJ15" s="134"/>
      <c r="DK15" s="134"/>
      <c r="DL15" s="137"/>
      <c r="DM15" s="133"/>
      <c r="DN15" s="134"/>
      <c r="DO15" s="134"/>
      <c r="DP15" s="135"/>
      <c r="DQ15" s="135"/>
      <c r="DR15" s="135"/>
      <c r="DS15" s="135"/>
      <c r="DT15" s="136" t="s">
        <v>343</v>
      </c>
      <c r="DU15" s="134"/>
      <c r="DV15" s="134"/>
      <c r="DW15" s="134"/>
      <c r="DX15" s="134"/>
      <c r="DY15" s="134"/>
      <c r="DZ15" s="134"/>
      <c r="EA15" s="137"/>
      <c r="EB15" s="133"/>
      <c r="EC15" s="134"/>
      <c r="ED15" s="134"/>
      <c r="EE15" s="135"/>
      <c r="EF15" s="135"/>
      <c r="EG15" s="135"/>
      <c r="EH15" s="135"/>
      <c r="EI15" s="136" t="s">
        <v>343</v>
      </c>
      <c r="EJ15" s="134"/>
      <c r="EK15" s="134"/>
      <c r="EL15" s="134"/>
      <c r="EM15" s="134"/>
      <c r="EN15" s="134"/>
      <c r="EO15" s="134"/>
      <c r="EP15" s="137"/>
      <c r="EQ15" s="133"/>
      <c r="ER15" s="134"/>
      <c r="ES15" s="134"/>
      <c r="ET15" s="135"/>
      <c r="EU15" s="135"/>
      <c r="EV15" s="135"/>
      <c r="EW15" s="135"/>
      <c r="EX15" s="136" t="s">
        <v>343</v>
      </c>
      <c r="EY15" s="134"/>
      <c r="EZ15" s="134"/>
      <c r="FA15" s="134"/>
      <c r="FB15" s="134"/>
      <c r="FC15" s="134"/>
      <c r="FD15" s="134"/>
      <c r="FE15" s="137"/>
    </row>
    <row r="16" spans="1:205" s="4" customFormat="1" ht="64.5" customHeight="1">
      <c r="A16" s="128"/>
      <c r="B16" s="794"/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5"/>
      <c r="AB16" s="129"/>
      <c r="AC16" s="794"/>
      <c r="AD16" s="794"/>
      <c r="AE16" s="794"/>
      <c r="AF16" s="794"/>
      <c r="AG16" s="794"/>
      <c r="AH16" s="794"/>
      <c r="AI16" s="794"/>
      <c r="AJ16" s="794"/>
      <c r="AK16" s="794"/>
      <c r="AL16" s="794"/>
      <c r="AM16" s="794"/>
      <c r="AN16" s="794"/>
      <c r="AO16" s="794"/>
      <c r="AP16" s="794"/>
      <c r="AQ16" s="794"/>
      <c r="AR16" s="794"/>
      <c r="AS16" s="794"/>
      <c r="AT16" s="794"/>
      <c r="AU16" s="794"/>
      <c r="AV16" s="794"/>
      <c r="AW16" s="794"/>
      <c r="AX16" s="794"/>
      <c r="AY16" s="794"/>
      <c r="AZ16" s="794"/>
      <c r="BA16" s="794"/>
      <c r="BB16" s="794"/>
      <c r="BC16" s="794"/>
      <c r="BD16" s="794"/>
      <c r="BE16" s="795"/>
      <c r="BF16" s="129"/>
      <c r="BG16" s="794"/>
      <c r="BH16" s="794"/>
      <c r="BI16" s="794"/>
      <c r="BJ16" s="794"/>
      <c r="BK16" s="794"/>
      <c r="BL16" s="794"/>
      <c r="BM16" s="794"/>
      <c r="BN16" s="794"/>
      <c r="BO16" s="794"/>
      <c r="BP16" s="794"/>
      <c r="BQ16" s="794"/>
      <c r="BR16" s="794"/>
      <c r="BS16" s="794"/>
      <c r="BT16" s="794"/>
      <c r="BU16" s="794"/>
      <c r="BV16" s="794"/>
      <c r="BW16" s="794"/>
      <c r="BX16" s="794"/>
      <c r="BY16" s="794"/>
      <c r="BZ16" s="794"/>
      <c r="CA16" s="794"/>
      <c r="CB16" s="794"/>
      <c r="CC16" s="794"/>
      <c r="CD16" s="794"/>
      <c r="CE16" s="794"/>
      <c r="CF16" s="794"/>
      <c r="CG16" s="794"/>
      <c r="CH16" s="795"/>
      <c r="CI16" s="801">
        <f>'Ф.2.4.'!AW50</f>
        <v>0.8975</v>
      </c>
      <c r="CJ16" s="802"/>
      <c r="CK16" s="802"/>
      <c r="CL16" s="802"/>
      <c r="CM16" s="802"/>
      <c r="CN16" s="802"/>
      <c r="CO16" s="802"/>
      <c r="CP16" s="802"/>
      <c r="CQ16" s="802"/>
      <c r="CR16" s="802"/>
      <c r="CS16" s="802"/>
      <c r="CT16" s="802"/>
      <c r="CU16" s="802"/>
      <c r="CV16" s="802"/>
      <c r="CW16" s="803"/>
      <c r="CX16" s="801">
        <f>'Ф.2.4.'!BI50</f>
        <v>0.8975</v>
      </c>
      <c r="CY16" s="802"/>
      <c r="CZ16" s="802"/>
      <c r="DA16" s="802"/>
      <c r="DB16" s="802"/>
      <c r="DC16" s="802"/>
      <c r="DD16" s="802"/>
      <c r="DE16" s="802"/>
      <c r="DF16" s="802"/>
      <c r="DG16" s="802"/>
      <c r="DH16" s="802"/>
      <c r="DI16" s="802"/>
      <c r="DJ16" s="802"/>
      <c r="DK16" s="802"/>
      <c r="DL16" s="803"/>
      <c r="DM16" s="801">
        <f>'Ф.2.4.'!BU50</f>
        <v>0.8975</v>
      </c>
      <c r="DN16" s="802"/>
      <c r="DO16" s="802"/>
      <c r="DP16" s="802"/>
      <c r="DQ16" s="802"/>
      <c r="DR16" s="802"/>
      <c r="DS16" s="802"/>
      <c r="DT16" s="802"/>
      <c r="DU16" s="802"/>
      <c r="DV16" s="802"/>
      <c r="DW16" s="802"/>
      <c r="DX16" s="802"/>
      <c r="DY16" s="802"/>
      <c r="DZ16" s="802"/>
      <c r="EA16" s="803"/>
      <c r="EB16" s="801">
        <f>'Ф.2.4.'!CG50</f>
        <v>0.8975</v>
      </c>
      <c r="EC16" s="802"/>
      <c r="ED16" s="802"/>
      <c r="EE16" s="802"/>
      <c r="EF16" s="802"/>
      <c r="EG16" s="802"/>
      <c r="EH16" s="802"/>
      <c r="EI16" s="802"/>
      <c r="EJ16" s="802"/>
      <c r="EK16" s="802"/>
      <c r="EL16" s="802"/>
      <c r="EM16" s="802"/>
      <c r="EN16" s="802"/>
      <c r="EO16" s="802"/>
      <c r="EP16" s="803"/>
      <c r="EQ16" s="801">
        <f>'Ф.2.4.'!CS50</f>
        <v>0.8975</v>
      </c>
      <c r="ER16" s="802"/>
      <c r="ES16" s="802"/>
      <c r="ET16" s="802"/>
      <c r="EU16" s="802"/>
      <c r="EV16" s="802"/>
      <c r="EW16" s="802"/>
      <c r="EX16" s="802"/>
      <c r="EY16" s="802"/>
      <c r="EZ16" s="802"/>
      <c r="FA16" s="802"/>
      <c r="FB16" s="802"/>
      <c r="FC16" s="802"/>
      <c r="FD16" s="802"/>
      <c r="FE16" s="803"/>
      <c r="FI16" s="804"/>
      <c r="FJ16" s="805"/>
      <c r="FK16" s="805"/>
      <c r="FL16" s="805"/>
      <c r="FM16" s="805"/>
      <c r="FN16" s="805"/>
      <c r="FO16" s="805"/>
      <c r="FP16" s="805"/>
      <c r="FQ16" s="805"/>
      <c r="FR16" s="805"/>
      <c r="FS16" s="805"/>
      <c r="FT16" s="805"/>
      <c r="FU16" s="805"/>
      <c r="FV16" s="805"/>
      <c r="FW16" s="805"/>
      <c r="FX16" s="805"/>
      <c r="FY16" s="805"/>
      <c r="FZ16" s="805"/>
      <c r="GA16" s="805"/>
      <c r="GB16" s="805"/>
      <c r="GC16" s="805"/>
      <c r="GD16" s="805"/>
      <c r="GE16" s="805"/>
      <c r="GF16" s="805"/>
      <c r="GG16" s="805"/>
      <c r="GH16" s="805"/>
      <c r="GI16" s="805"/>
      <c r="GJ16" s="805"/>
      <c r="GK16" s="805"/>
      <c r="GL16" s="805"/>
      <c r="GM16" s="805"/>
      <c r="GN16" s="805"/>
      <c r="GO16" s="805"/>
      <c r="GP16" s="805"/>
      <c r="GQ16" s="805"/>
      <c r="GR16" s="805"/>
      <c r="GS16" s="805"/>
      <c r="GT16" s="805"/>
      <c r="GU16" s="805"/>
      <c r="GV16" s="805"/>
      <c r="GW16" s="805"/>
    </row>
    <row r="17" spans="1:161" s="1" customFormat="1" ht="26.25" customHeight="1">
      <c r="A17" s="138"/>
      <c r="B17" s="806" t="s">
        <v>344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806"/>
      <c r="AC17" s="806"/>
      <c r="AD17" s="806"/>
      <c r="AE17" s="806"/>
      <c r="AF17" s="806"/>
      <c r="AG17" s="806"/>
      <c r="AH17" s="806"/>
      <c r="AI17" s="806"/>
      <c r="AJ17" s="806"/>
      <c r="AK17" s="806"/>
      <c r="AL17" s="806"/>
      <c r="AM17" s="806"/>
      <c r="AN17" s="806"/>
      <c r="AO17" s="806"/>
      <c r="AP17" s="806"/>
      <c r="AQ17" s="806"/>
      <c r="AR17" s="806"/>
      <c r="AS17" s="806"/>
      <c r="AT17" s="806"/>
      <c r="AU17" s="806"/>
      <c r="AV17" s="806"/>
      <c r="AW17" s="806"/>
      <c r="AX17" s="806"/>
      <c r="AY17" s="806"/>
      <c r="AZ17" s="806"/>
      <c r="BA17" s="806"/>
      <c r="BB17" s="806"/>
      <c r="BC17" s="806"/>
      <c r="BD17" s="806"/>
      <c r="BE17" s="806"/>
      <c r="BF17" s="806"/>
      <c r="BG17" s="806"/>
      <c r="BH17" s="806"/>
      <c r="BI17" s="806"/>
      <c r="BJ17" s="806"/>
      <c r="BK17" s="806"/>
      <c r="BL17" s="806"/>
      <c r="BM17" s="806"/>
      <c r="BN17" s="806"/>
      <c r="BO17" s="806"/>
      <c r="BP17" s="806"/>
      <c r="BQ17" s="806"/>
      <c r="BR17" s="806"/>
      <c r="BS17" s="806"/>
      <c r="BT17" s="806"/>
      <c r="BU17" s="806"/>
      <c r="BV17" s="806"/>
      <c r="BW17" s="806"/>
      <c r="BX17" s="806"/>
      <c r="BY17" s="806"/>
      <c r="BZ17" s="806"/>
      <c r="CA17" s="806"/>
      <c r="CB17" s="806"/>
      <c r="CC17" s="806"/>
      <c r="CD17" s="806"/>
      <c r="CE17" s="806"/>
      <c r="CF17" s="806"/>
      <c r="CG17" s="806"/>
      <c r="CH17" s="806"/>
      <c r="CI17" s="806"/>
      <c r="CJ17" s="806"/>
      <c r="CK17" s="806"/>
      <c r="CL17" s="806"/>
      <c r="CM17" s="806"/>
      <c r="CN17" s="806"/>
      <c r="CO17" s="806"/>
      <c r="CP17" s="806"/>
      <c r="CQ17" s="806"/>
      <c r="CR17" s="806"/>
      <c r="CS17" s="806"/>
      <c r="CT17" s="806"/>
      <c r="CU17" s="806"/>
      <c r="CV17" s="806"/>
      <c r="CW17" s="806"/>
      <c r="CX17" s="806"/>
      <c r="CY17" s="806"/>
      <c r="CZ17" s="806"/>
      <c r="DA17" s="806"/>
      <c r="DB17" s="806"/>
      <c r="DC17" s="806"/>
      <c r="DD17" s="806"/>
      <c r="DE17" s="806"/>
      <c r="DF17" s="806"/>
      <c r="DG17" s="806"/>
      <c r="DH17" s="806"/>
      <c r="DI17" s="806"/>
      <c r="DJ17" s="806"/>
      <c r="DK17" s="806"/>
      <c r="DL17" s="806"/>
      <c r="DM17" s="806"/>
      <c r="DN17" s="806"/>
      <c r="DO17" s="806"/>
      <c r="DP17" s="806"/>
      <c r="DQ17" s="806"/>
      <c r="DR17" s="806"/>
      <c r="DS17" s="806"/>
      <c r="DT17" s="806"/>
      <c r="DU17" s="806"/>
      <c r="DV17" s="806"/>
      <c r="DW17" s="806"/>
      <c r="DX17" s="806"/>
      <c r="DY17" s="806"/>
      <c r="DZ17" s="806"/>
      <c r="EA17" s="806"/>
      <c r="EB17" s="806"/>
      <c r="EC17" s="806"/>
      <c r="ED17" s="806"/>
      <c r="EE17" s="806"/>
      <c r="EF17" s="806"/>
      <c r="EG17" s="806"/>
      <c r="EH17" s="806"/>
      <c r="EI17" s="806"/>
      <c r="EJ17" s="806"/>
      <c r="EK17" s="806"/>
      <c r="EL17" s="806"/>
      <c r="EM17" s="806"/>
      <c r="EN17" s="806"/>
      <c r="EO17" s="806"/>
      <c r="EP17" s="806"/>
      <c r="EQ17" s="806"/>
      <c r="ER17" s="806"/>
      <c r="ES17" s="806"/>
      <c r="ET17" s="806"/>
      <c r="EU17" s="806"/>
      <c r="EV17" s="806"/>
      <c r="EW17" s="806"/>
      <c r="EX17" s="806"/>
      <c r="EY17" s="806"/>
      <c r="EZ17" s="806"/>
      <c r="FA17" s="806"/>
      <c r="FB17" s="806"/>
      <c r="FC17" s="806"/>
      <c r="FD17" s="806"/>
      <c r="FE17" s="139"/>
    </row>
    <row r="18" s="4" customFormat="1" ht="43.5" customHeight="1"/>
    <row r="19" spans="12:150" s="4" customFormat="1" ht="13.5" customHeight="1">
      <c r="L19" s="323" t="str">
        <f>'Ф.2.1.'!F58</f>
        <v>Генеральный директор</v>
      </c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X19" s="323" t="str">
        <f>'Ф.2.1.'!AU58</f>
        <v>А.Н. Шутов</v>
      </c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5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</row>
    <row r="20" spans="12:150" s="4" customFormat="1" ht="13.5" customHeight="1">
      <c r="L20" s="321" t="s">
        <v>189</v>
      </c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11"/>
      <c r="BX20" s="321" t="s">
        <v>190</v>
      </c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11"/>
      <c r="DY20" s="321" t="s">
        <v>191</v>
      </c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1"/>
      <c r="ET20" s="321"/>
    </row>
    <row r="21" s="4" customFormat="1" ht="15"/>
    <row r="22" spans="176:228" s="4" customFormat="1" ht="15">
      <c r="FT22" s="140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</row>
    <row r="23" spans="176:228" s="1" customFormat="1" ht="14.25"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2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</row>
    <row r="24" spans="1:228" s="4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</row>
    <row r="25" spans="6:207" s="4" customFormat="1" ht="16.5" customHeight="1">
      <c r="F25" s="145" t="s">
        <v>345</v>
      </c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</row>
    <row r="26" spans="176:207" ht="15">
      <c r="FT26" s="147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</row>
  </sheetData>
  <sheetProtection/>
  <mergeCells count="54">
    <mergeCell ref="FI16:GW16"/>
    <mergeCell ref="B17:FD17"/>
    <mergeCell ref="L19:BV19"/>
    <mergeCell ref="BX19:DW19"/>
    <mergeCell ref="DY19:ET19"/>
    <mergeCell ref="EB16:EP16"/>
    <mergeCell ref="EQ16:FE16"/>
    <mergeCell ref="BG14:CH16"/>
    <mergeCell ref="CK14:CU14"/>
    <mergeCell ref="CZ14:DJ14"/>
    <mergeCell ref="L20:BV20"/>
    <mergeCell ref="BX20:DW20"/>
    <mergeCell ref="DY20:ET20"/>
    <mergeCell ref="B14:AA16"/>
    <mergeCell ref="AC14:BE16"/>
    <mergeCell ref="ED14:EN14"/>
    <mergeCell ref="ES14:FC14"/>
    <mergeCell ref="CI16:CW16"/>
    <mergeCell ref="CX16:DL16"/>
    <mergeCell ref="DM16:EA16"/>
    <mergeCell ref="EB10:EP10"/>
    <mergeCell ref="DO14:DY14"/>
    <mergeCell ref="ED11:EN11"/>
    <mergeCell ref="ES11:FC11"/>
    <mergeCell ref="CI13:CW13"/>
    <mergeCell ref="CX13:DL13"/>
    <mergeCell ref="DM13:EA13"/>
    <mergeCell ref="EB13:EP13"/>
    <mergeCell ref="EQ13:FE13"/>
    <mergeCell ref="CZ11:DJ11"/>
    <mergeCell ref="B11:AA13"/>
    <mergeCell ref="AC11:BE13"/>
    <mergeCell ref="BG11:CH13"/>
    <mergeCell ref="CK11:CU11"/>
    <mergeCell ref="CX10:DL10"/>
    <mergeCell ref="DM10:EA10"/>
    <mergeCell ref="DO11:DY11"/>
    <mergeCell ref="EQ10:FE10"/>
    <mergeCell ref="CZ8:DJ8"/>
    <mergeCell ref="DO8:DY8"/>
    <mergeCell ref="B8:AA10"/>
    <mergeCell ref="AC8:BE10"/>
    <mergeCell ref="BG8:CH10"/>
    <mergeCell ref="CK8:CU8"/>
    <mergeCell ref="ED8:EN8"/>
    <mergeCell ref="ES8:FC8"/>
    <mergeCell ref="CI10:CW10"/>
    <mergeCell ref="A3:FE3"/>
    <mergeCell ref="AQ4:DO4"/>
    <mergeCell ref="AQ5:DO5"/>
    <mergeCell ref="A7:AA7"/>
    <mergeCell ref="AB7:BE7"/>
    <mergeCell ref="BF7:CH7"/>
    <mergeCell ref="CI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DD56"/>
  <sheetViews>
    <sheetView view="pageBreakPreview" zoomScaleSheetLayoutView="100" zoomScalePageLayoutView="0" workbookViewId="0" topLeftCell="A1">
      <selection activeCell="DW27" sqref="DW27"/>
    </sheetView>
  </sheetViews>
  <sheetFormatPr defaultColWidth="0.875" defaultRowHeight="12.75"/>
  <cols>
    <col min="1" max="7" width="0.875" style="12" customWidth="1"/>
    <col min="8" max="8" width="1.25" style="12" customWidth="1"/>
    <col min="9" max="47" width="0.875" style="12" customWidth="1"/>
    <col min="48" max="48" width="0.875" style="149" customWidth="1"/>
    <col min="49" max="49" width="1.875" style="39" customWidth="1"/>
    <col min="50" max="60" width="0.875" style="39" customWidth="1"/>
    <col min="61" max="107" width="0.875" style="12" customWidth="1"/>
    <col min="108" max="108" width="2.00390625" style="12" customWidth="1"/>
    <col min="109" max="16384" width="0.875" style="12" customWidth="1"/>
  </cols>
  <sheetData>
    <row r="1" spans="61:108" ht="15">
      <c r="BI1" s="39"/>
      <c r="BJ1" s="39"/>
      <c r="DD1" s="24"/>
    </row>
    <row r="2" spans="61:62" ht="12" customHeight="1">
      <c r="BI2" s="39"/>
      <c r="BJ2" s="39"/>
    </row>
    <row r="3" spans="1:108" ht="15.75">
      <c r="A3" s="484" t="s">
        <v>49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</row>
    <row r="4" spans="1:108" ht="14.25" customHeight="1">
      <c r="A4" s="484" t="s">
        <v>346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</row>
    <row r="5" spans="1:108" ht="14.25" customHeight="1">
      <c r="A5" s="484" t="s">
        <v>347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  <c r="BH5" s="484"/>
      <c r="BI5" s="484"/>
      <c r="BJ5" s="484"/>
      <c r="BK5" s="484"/>
      <c r="BL5" s="484"/>
      <c r="BM5" s="484"/>
      <c r="BN5" s="484"/>
      <c r="BO5" s="484"/>
      <c r="BP5" s="484"/>
      <c r="BQ5" s="484"/>
      <c r="BR5" s="484"/>
      <c r="BS5" s="484"/>
      <c r="BT5" s="484"/>
      <c r="BU5" s="484"/>
      <c r="BV5" s="484"/>
      <c r="BW5" s="484"/>
      <c r="BX5" s="484"/>
      <c r="BY5" s="484"/>
      <c r="BZ5" s="484"/>
      <c r="CA5" s="484"/>
      <c r="CB5" s="484"/>
      <c r="CC5" s="484"/>
      <c r="CD5" s="484"/>
      <c r="CE5" s="484"/>
      <c r="CF5" s="484"/>
      <c r="CG5" s="484"/>
      <c r="CH5" s="484"/>
      <c r="CI5" s="484"/>
      <c r="CJ5" s="484"/>
      <c r="CK5" s="484"/>
      <c r="CL5" s="484"/>
      <c r="CM5" s="484"/>
      <c r="CN5" s="484"/>
      <c r="CO5" s="484"/>
      <c r="CP5" s="484"/>
      <c r="CQ5" s="484"/>
      <c r="CR5" s="484"/>
      <c r="CS5" s="484"/>
      <c r="CT5" s="484"/>
      <c r="CU5" s="484"/>
      <c r="CV5" s="484"/>
      <c r="CW5" s="484"/>
      <c r="CX5" s="484"/>
      <c r="CY5" s="484"/>
      <c r="CZ5" s="484"/>
      <c r="DA5" s="484"/>
      <c r="DB5" s="484"/>
      <c r="DC5" s="484"/>
      <c r="DD5" s="484"/>
    </row>
    <row r="6" spans="11:99" s="42" customFormat="1" ht="16.5" customHeight="1">
      <c r="K6" s="662" t="str">
        <f>'Ф.2.2.'!K4</f>
        <v>ПАО "ЗиТ"</v>
      </c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2"/>
      <c r="AY6" s="662"/>
      <c r="AZ6" s="662"/>
      <c r="BA6" s="662"/>
      <c r="BB6" s="662"/>
      <c r="BC6" s="662"/>
      <c r="BD6" s="662"/>
      <c r="BE6" s="662"/>
      <c r="BF6" s="662"/>
      <c r="BG6" s="662"/>
      <c r="BH6" s="662"/>
      <c r="BI6" s="662"/>
      <c r="BJ6" s="662"/>
      <c r="BK6" s="662"/>
      <c r="BL6" s="662"/>
      <c r="BM6" s="662"/>
      <c r="BN6" s="662"/>
      <c r="BO6" s="662"/>
      <c r="BP6" s="662"/>
      <c r="BQ6" s="662"/>
      <c r="BR6" s="662"/>
      <c r="BS6" s="662"/>
      <c r="BT6" s="662"/>
      <c r="BU6" s="662"/>
      <c r="BV6" s="662"/>
      <c r="BW6" s="662"/>
      <c r="BX6" s="662"/>
      <c r="BY6" s="662"/>
      <c r="BZ6" s="662"/>
      <c r="CA6" s="662"/>
      <c r="CB6" s="662"/>
      <c r="CC6" s="662"/>
      <c r="CD6" s="662"/>
      <c r="CE6" s="662"/>
      <c r="CF6" s="662"/>
      <c r="CG6" s="662"/>
      <c r="CH6" s="662"/>
      <c r="CI6" s="662"/>
      <c r="CJ6" s="662"/>
      <c r="CK6" s="662"/>
      <c r="CL6" s="662"/>
      <c r="CM6" s="662"/>
      <c r="CN6" s="662"/>
      <c r="CO6" s="662"/>
      <c r="CP6" s="662"/>
      <c r="CQ6" s="662"/>
      <c r="CR6" s="662"/>
      <c r="CS6" s="662"/>
      <c r="CT6" s="662"/>
      <c r="CU6" s="150"/>
    </row>
    <row r="7" spans="11:99" s="43" customFormat="1" ht="13.5" customHeight="1">
      <c r="K7" s="499" t="s">
        <v>210</v>
      </c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151"/>
    </row>
    <row r="8" spans="61:62" ht="3.75" customHeight="1">
      <c r="BI8" s="39"/>
      <c r="BJ8" s="39"/>
    </row>
    <row r="9" spans="1:108" s="152" customFormat="1" ht="18" customHeight="1">
      <c r="A9" s="831" t="s">
        <v>202</v>
      </c>
      <c r="B9" s="832"/>
      <c r="C9" s="832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832"/>
      <c r="Q9" s="832"/>
      <c r="R9" s="832"/>
      <c r="S9" s="832"/>
      <c r="T9" s="832"/>
      <c r="U9" s="832"/>
      <c r="V9" s="832"/>
      <c r="W9" s="832"/>
      <c r="X9" s="832"/>
      <c r="Y9" s="832"/>
      <c r="Z9" s="832"/>
      <c r="AA9" s="832"/>
      <c r="AB9" s="832"/>
      <c r="AC9" s="832"/>
      <c r="AD9" s="832"/>
      <c r="AE9" s="832"/>
      <c r="AF9" s="832"/>
      <c r="AG9" s="832"/>
      <c r="AH9" s="832"/>
      <c r="AI9" s="832"/>
      <c r="AJ9" s="832"/>
      <c r="AK9" s="832"/>
      <c r="AL9" s="832"/>
      <c r="AM9" s="832"/>
      <c r="AN9" s="832"/>
      <c r="AO9" s="832"/>
      <c r="AP9" s="832"/>
      <c r="AQ9" s="832"/>
      <c r="AR9" s="832"/>
      <c r="AS9" s="832"/>
      <c r="AT9" s="832"/>
      <c r="AU9" s="832"/>
      <c r="AV9" s="833"/>
      <c r="AW9" s="831" t="s">
        <v>337</v>
      </c>
      <c r="AX9" s="832"/>
      <c r="AY9" s="832"/>
      <c r="AZ9" s="832"/>
      <c r="BA9" s="832"/>
      <c r="BB9" s="832"/>
      <c r="BC9" s="832"/>
      <c r="BD9" s="832"/>
      <c r="BE9" s="832"/>
      <c r="BF9" s="832"/>
      <c r="BG9" s="832"/>
      <c r="BH9" s="832"/>
      <c r="BI9" s="832"/>
      <c r="BJ9" s="832"/>
      <c r="BK9" s="832"/>
      <c r="BL9" s="832"/>
      <c r="BM9" s="832"/>
      <c r="BN9" s="832"/>
      <c r="BO9" s="832"/>
      <c r="BP9" s="832"/>
      <c r="BQ9" s="832"/>
      <c r="BR9" s="832"/>
      <c r="BS9" s="832"/>
      <c r="BT9" s="832"/>
      <c r="BU9" s="832"/>
      <c r="BV9" s="832"/>
      <c r="BW9" s="832"/>
      <c r="BX9" s="832"/>
      <c r="BY9" s="832"/>
      <c r="BZ9" s="832"/>
      <c r="CA9" s="832"/>
      <c r="CB9" s="832"/>
      <c r="CC9" s="832"/>
      <c r="CD9" s="832"/>
      <c r="CE9" s="832"/>
      <c r="CF9" s="832"/>
      <c r="CG9" s="832"/>
      <c r="CH9" s="832"/>
      <c r="CI9" s="832"/>
      <c r="CJ9" s="832"/>
      <c r="CK9" s="832"/>
      <c r="CL9" s="832"/>
      <c r="CM9" s="832"/>
      <c r="CN9" s="832"/>
      <c r="CO9" s="832"/>
      <c r="CP9" s="832"/>
      <c r="CQ9" s="832"/>
      <c r="CR9" s="832"/>
      <c r="CS9" s="832"/>
      <c r="CT9" s="832"/>
      <c r="CU9" s="832"/>
      <c r="CV9" s="832"/>
      <c r="CW9" s="832"/>
      <c r="CX9" s="832"/>
      <c r="CY9" s="832"/>
      <c r="CZ9" s="832"/>
      <c r="DA9" s="832"/>
      <c r="DB9" s="832"/>
      <c r="DC9" s="832"/>
      <c r="DD9" s="833"/>
    </row>
    <row r="10" spans="1:108" s="152" customFormat="1" ht="20.25" customHeight="1">
      <c r="A10" s="153"/>
      <c r="B10" s="808" t="s">
        <v>348</v>
      </c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8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08"/>
      <c r="AH10" s="808"/>
      <c r="AI10" s="808"/>
      <c r="AJ10" s="808"/>
      <c r="AK10" s="808"/>
      <c r="AL10" s="808"/>
      <c r="AM10" s="808"/>
      <c r="AN10" s="808"/>
      <c r="AO10" s="808"/>
      <c r="AP10" s="808"/>
      <c r="AQ10" s="808"/>
      <c r="AR10" s="808"/>
      <c r="AS10" s="808"/>
      <c r="AT10" s="808"/>
      <c r="AU10" s="808"/>
      <c r="AV10" s="809"/>
      <c r="AW10" s="171"/>
      <c r="AX10" s="172"/>
      <c r="AY10" s="812" t="s">
        <v>338</v>
      </c>
      <c r="AZ10" s="812"/>
      <c r="BA10" s="812"/>
      <c r="BB10" s="812"/>
      <c r="BC10" s="812"/>
      <c r="BD10" s="812"/>
      <c r="BE10" s="812"/>
      <c r="BF10" s="812"/>
      <c r="BG10" s="172"/>
      <c r="BH10" s="173"/>
      <c r="BI10" s="154"/>
      <c r="BJ10" s="155"/>
      <c r="BK10" s="807" t="s">
        <v>339</v>
      </c>
      <c r="BL10" s="807"/>
      <c r="BM10" s="807"/>
      <c r="BN10" s="807"/>
      <c r="BO10" s="807"/>
      <c r="BP10" s="807"/>
      <c r="BQ10" s="807"/>
      <c r="BR10" s="807"/>
      <c r="BS10" s="155"/>
      <c r="BT10" s="156"/>
      <c r="BU10" s="154"/>
      <c r="BV10" s="155"/>
      <c r="BW10" s="807" t="s">
        <v>340</v>
      </c>
      <c r="BX10" s="807"/>
      <c r="BY10" s="807"/>
      <c r="BZ10" s="807"/>
      <c r="CA10" s="807"/>
      <c r="CB10" s="807"/>
      <c r="CC10" s="807"/>
      <c r="CD10" s="807"/>
      <c r="CE10" s="155"/>
      <c r="CF10" s="156"/>
      <c r="CG10" s="154"/>
      <c r="CH10" s="155"/>
      <c r="CI10" s="807" t="s">
        <v>341</v>
      </c>
      <c r="CJ10" s="807"/>
      <c r="CK10" s="807"/>
      <c r="CL10" s="807"/>
      <c r="CM10" s="807"/>
      <c r="CN10" s="807"/>
      <c r="CO10" s="807"/>
      <c r="CP10" s="807"/>
      <c r="CQ10" s="155"/>
      <c r="CR10" s="156"/>
      <c r="CS10" s="154"/>
      <c r="CT10" s="155"/>
      <c r="CU10" s="807" t="s">
        <v>342</v>
      </c>
      <c r="CV10" s="807"/>
      <c r="CW10" s="807"/>
      <c r="CX10" s="807"/>
      <c r="CY10" s="807"/>
      <c r="CZ10" s="807"/>
      <c r="DA10" s="807"/>
      <c r="DB10" s="807"/>
      <c r="DC10" s="155"/>
      <c r="DD10" s="156"/>
    </row>
    <row r="11" spans="1:108" s="152" customFormat="1" ht="20.25" customHeight="1">
      <c r="A11" s="157"/>
      <c r="B11" s="810"/>
      <c r="C11" s="810"/>
      <c r="D11" s="810"/>
      <c r="E11" s="810"/>
      <c r="F11" s="810"/>
      <c r="G11" s="810"/>
      <c r="H11" s="810"/>
      <c r="I11" s="810"/>
      <c r="J11" s="810"/>
      <c r="K11" s="810"/>
      <c r="L11" s="810"/>
      <c r="M11" s="810"/>
      <c r="N11" s="810"/>
      <c r="O11" s="810"/>
      <c r="P11" s="810"/>
      <c r="Q11" s="810"/>
      <c r="R11" s="810"/>
      <c r="S11" s="810"/>
      <c r="T11" s="810"/>
      <c r="U11" s="810"/>
      <c r="V11" s="810"/>
      <c r="W11" s="810"/>
      <c r="X11" s="810"/>
      <c r="Y11" s="810"/>
      <c r="Z11" s="810"/>
      <c r="AA11" s="810"/>
      <c r="AB11" s="810"/>
      <c r="AC11" s="810"/>
      <c r="AD11" s="810"/>
      <c r="AE11" s="810"/>
      <c r="AF11" s="810"/>
      <c r="AG11" s="810"/>
      <c r="AH11" s="810"/>
      <c r="AI11" s="810"/>
      <c r="AJ11" s="810"/>
      <c r="AK11" s="810"/>
      <c r="AL11" s="810"/>
      <c r="AM11" s="810"/>
      <c r="AN11" s="810"/>
      <c r="AO11" s="810"/>
      <c r="AP11" s="810"/>
      <c r="AQ11" s="810"/>
      <c r="AR11" s="810"/>
      <c r="AS11" s="810"/>
      <c r="AT11" s="810"/>
      <c r="AU11" s="810"/>
      <c r="AV11" s="811"/>
      <c r="AW11" s="174"/>
      <c r="AX11" s="175"/>
      <c r="AY11" s="830" t="s">
        <v>343</v>
      </c>
      <c r="AZ11" s="830"/>
      <c r="BA11" s="830"/>
      <c r="BB11" s="830"/>
      <c r="BC11" s="830"/>
      <c r="BD11" s="830"/>
      <c r="BE11" s="830"/>
      <c r="BF11" s="830"/>
      <c r="BG11" s="175"/>
      <c r="BH11" s="176"/>
      <c r="BI11" s="157"/>
      <c r="BJ11" s="158"/>
      <c r="BK11" s="813" t="s">
        <v>343</v>
      </c>
      <c r="BL11" s="813"/>
      <c r="BM11" s="813"/>
      <c r="BN11" s="813"/>
      <c r="BO11" s="813"/>
      <c r="BP11" s="813"/>
      <c r="BQ11" s="813"/>
      <c r="BR11" s="813"/>
      <c r="BS11" s="158"/>
      <c r="BT11" s="159"/>
      <c r="BU11" s="157"/>
      <c r="BV11" s="158"/>
      <c r="BW11" s="813" t="s">
        <v>343</v>
      </c>
      <c r="BX11" s="813"/>
      <c r="BY11" s="813"/>
      <c r="BZ11" s="813"/>
      <c r="CA11" s="813"/>
      <c r="CB11" s="813"/>
      <c r="CC11" s="813"/>
      <c r="CD11" s="813"/>
      <c r="CE11" s="158"/>
      <c r="CF11" s="159"/>
      <c r="CG11" s="157"/>
      <c r="CH11" s="158"/>
      <c r="CI11" s="813" t="s">
        <v>343</v>
      </c>
      <c r="CJ11" s="813"/>
      <c r="CK11" s="813"/>
      <c r="CL11" s="813"/>
      <c r="CM11" s="813"/>
      <c r="CN11" s="813"/>
      <c r="CO11" s="813"/>
      <c r="CP11" s="813"/>
      <c r="CQ11" s="158"/>
      <c r="CR11" s="159"/>
      <c r="CS11" s="157"/>
      <c r="CT11" s="158"/>
      <c r="CU11" s="813" t="s">
        <v>343</v>
      </c>
      <c r="CV11" s="813"/>
      <c r="CW11" s="813"/>
      <c r="CX11" s="813"/>
      <c r="CY11" s="813"/>
      <c r="CZ11" s="813"/>
      <c r="DA11" s="813"/>
      <c r="DB11" s="813"/>
      <c r="DC11" s="158"/>
      <c r="DD11" s="159"/>
    </row>
    <row r="12" spans="1:108" s="161" customFormat="1" ht="19.5" customHeight="1">
      <c r="A12" s="160"/>
      <c r="B12" s="814" t="s">
        <v>349</v>
      </c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814"/>
      <c r="AB12" s="814"/>
      <c r="AC12" s="814"/>
      <c r="AD12" s="814"/>
      <c r="AE12" s="814"/>
      <c r="AF12" s="814"/>
      <c r="AG12" s="814"/>
      <c r="AH12" s="814"/>
      <c r="AI12" s="814"/>
      <c r="AJ12" s="814"/>
      <c r="AK12" s="814"/>
      <c r="AL12" s="814"/>
      <c r="AM12" s="814"/>
      <c r="AN12" s="814"/>
      <c r="AO12" s="814"/>
      <c r="AP12" s="814"/>
      <c r="AQ12" s="814"/>
      <c r="AR12" s="814"/>
      <c r="AS12" s="814"/>
      <c r="AT12" s="814"/>
      <c r="AU12" s="814"/>
      <c r="AV12" s="815"/>
      <c r="AW12" s="816">
        <f>'Ф.2.1.'!CR56</f>
        <v>2</v>
      </c>
      <c r="AX12" s="817"/>
      <c r="AY12" s="817"/>
      <c r="AZ12" s="817"/>
      <c r="BA12" s="817"/>
      <c r="BB12" s="817"/>
      <c r="BC12" s="817"/>
      <c r="BD12" s="817"/>
      <c r="BE12" s="817"/>
      <c r="BF12" s="817"/>
      <c r="BG12" s="817"/>
      <c r="BH12" s="818"/>
      <c r="BI12" s="819">
        <f aca="true" t="shared" si="0" ref="BI12:BI49">AW12</f>
        <v>2</v>
      </c>
      <c r="BJ12" s="820"/>
      <c r="BK12" s="820"/>
      <c r="BL12" s="820"/>
      <c r="BM12" s="820"/>
      <c r="BN12" s="820"/>
      <c r="BO12" s="820"/>
      <c r="BP12" s="820"/>
      <c r="BQ12" s="820"/>
      <c r="BR12" s="820"/>
      <c r="BS12" s="820"/>
      <c r="BT12" s="821"/>
      <c r="BU12" s="819">
        <f aca="true" t="shared" si="1" ref="BU12:BU49">BI12</f>
        <v>2</v>
      </c>
      <c r="BV12" s="820"/>
      <c r="BW12" s="820"/>
      <c r="BX12" s="820"/>
      <c r="BY12" s="820"/>
      <c r="BZ12" s="820"/>
      <c r="CA12" s="820"/>
      <c r="CB12" s="820"/>
      <c r="CC12" s="820"/>
      <c r="CD12" s="820"/>
      <c r="CE12" s="820"/>
      <c r="CF12" s="821"/>
      <c r="CG12" s="819">
        <f aca="true" t="shared" si="2" ref="CG12:CG49">BU12</f>
        <v>2</v>
      </c>
      <c r="CH12" s="820"/>
      <c r="CI12" s="820"/>
      <c r="CJ12" s="820"/>
      <c r="CK12" s="820"/>
      <c r="CL12" s="820"/>
      <c r="CM12" s="820"/>
      <c r="CN12" s="820"/>
      <c r="CO12" s="820"/>
      <c r="CP12" s="820"/>
      <c r="CQ12" s="820"/>
      <c r="CR12" s="821"/>
      <c r="CS12" s="819">
        <f aca="true" t="shared" si="3" ref="CS12:CS49">CG12</f>
        <v>2</v>
      </c>
      <c r="CT12" s="820"/>
      <c r="CU12" s="820"/>
      <c r="CV12" s="820"/>
      <c r="CW12" s="820"/>
      <c r="CX12" s="820"/>
      <c r="CY12" s="820"/>
      <c r="CZ12" s="820"/>
      <c r="DA12" s="820"/>
      <c r="DB12" s="820"/>
      <c r="DC12" s="820"/>
      <c r="DD12" s="821"/>
    </row>
    <row r="13" spans="1:108" s="161" customFormat="1" ht="19.5" customHeight="1">
      <c r="A13" s="160"/>
      <c r="B13" s="814" t="s">
        <v>350</v>
      </c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4"/>
      <c r="Y13" s="814"/>
      <c r="Z13" s="814"/>
      <c r="AA13" s="814"/>
      <c r="AB13" s="814"/>
      <c r="AC13" s="814"/>
      <c r="AD13" s="814"/>
      <c r="AE13" s="814"/>
      <c r="AF13" s="814"/>
      <c r="AG13" s="814"/>
      <c r="AH13" s="814"/>
      <c r="AI13" s="814"/>
      <c r="AJ13" s="814"/>
      <c r="AK13" s="814"/>
      <c r="AL13" s="814"/>
      <c r="AM13" s="814"/>
      <c r="AN13" s="814"/>
      <c r="AO13" s="814"/>
      <c r="AP13" s="814"/>
      <c r="AQ13" s="814"/>
      <c r="AR13" s="814"/>
      <c r="AS13" s="814"/>
      <c r="AT13" s="814"/>
      <c r="AU13" s="814"/>
      <c r="AV13" s="815"/>
      <c r="AW13" s="834">
        <f>'Ф.2.1.'!BF23</f>
        <v>1</v>
      </c>
      <c r="AX13" s="835"/>
      <c r="AY13" s="835"/>
      <c r="AZ13" s="835"/>
      <c r="BA13" s="835"/>
      <c r="BB13" s="835"/>
      <c r="BC13" s="835"/>
      <c r="BD13" s="835"/>
      <c r="BE13" s="835"/>
      <c r="BF13" s="835"/>
      <c r="BG13" s="835"/>
      <c r="BH13" s="836"/>
      <c r="BI13" s="827">
        <f t="shared" si="0"/>
        <v>1</v>
      </c>
      <c r="BJ13" s="828"/>
      <c r="BK13" s="828"/>
      <c r="BL13" s="828"/>
      <c r="BM13" s="828"/>
      <c r="BN13" s="828"/>
      <c r="BO13" s="828"/>
      <c r="BP13" s="828"/>
      <c r="BQ13" s="828"/>
      <c r="BR13" s="828"/>
      <c r="BS13" s="828"/>
      <c r="BT13" s="829"/>
      <c r="BU13" s="827">
        <f t="shared" si="1"/>
        <v>1</v>
      </c>
      <c r="BV13" s="828"/>
      <c r="BW13" s="828"/>
      <c r="BX13" s="828"/>
      <c r="BY13" s="828"/>
      <c r="BZ13" s="828"/>
      <c r="CA13" s="828"/>
      <c r="CB13" s="828"/>
      <c r="CC13" s="828"/>
      <c r="CD13" s="828"/>
      <c r="CE13" s="828"/>
      <c r="CF13" s="829"/>
      <c r="CG13" s="827">
        <f t="shared" si="2"/>
        <v>1</v>
      </c>
      <c r="CH13" s="828"/>
      <c r="CI13" s="828"/>
      <c r="CJ13" s="828"/>
      <c r="CK13" s="828"/>
      <c r="CL13" s="828"/>
      <c r="CM13" s="828"/>
      <c r="CN13" s="828"/>
      <c r="CO13" s="828"/>
      <c r="CP13" s="828"/>
      <c r="CQ13" s="828"/>
      <c r="CR13" s="829"/>
      <c r="CS13" s="827">
        <f t="shared" si="3"/>
        <v>1</v>
      </c>
      <c r="CT13" s="828"/>
      <c r="CU13" s="828"/>
      <c r="CV13" s="828"/>
      <c r="CW13" s="828"/>
      <c r="CX13" s="828"/>
      <c r="CY13" s="828"/>
      <c r="CZ13" s="828"/>
      <c r="DA13" s="828"/>
      <c r="DB13" s="828"/>
      <c r="DC13" s="828"/>
      <c r="DD13" s="829"/>
    </row>
    <row r="14" spans="1:108" s="161" customFormat="1" ht="19.5" customHeight="1">
      <c r="A14" s="162"/>
      <c r="B14" s="822" t="s">
        <v>0</v>
      </c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822"/>
      <c r="AH14" s="822"/>
      <c r="AI14" s="822"/>
      <c r="AJ14" s="822"/>
      <c r="AK14" s="822"/>
      <c r="AL14" s="822"/>
      <c r="AM14" s="822"/>
      <c r="AN14" s="822"/>
      <c r="AO14" s="822"/>
      <c r="AP14" s="822"/>
      <c r="AQ14" s="822"/>
      <c r="AR14" s="822"/>
      <c r="AS14" s="822"/>
      <c r="AT14" s="822"/>
      <c r="AU14" s="822"/>
      <c r="AV14" s="823"/>
      <c r="AW14" s="824">
        <f>'Ф.2.1.'!BF28</f>
        <v>0</v>
      </c>
      <c r="AX14" s="825"/>
      <c r="AY14" s="825"/>
      <c r="AZ14" s="825"/>
      <c r="BA14" s="825"/>
      <c r="BB14" s="825"/>
      <c r="BC14" s="825"/>
      <c r="BD14" s="825"/>
      <c r="BE14" s="825"/>
      <c r="BF14" s="825"/>
      <c r="BG14" s="825"/>
      <c r="BH14" s="826"/>
      <c r="BI14" s="827">
        <f t="shared" si="0"/>
        <v>0</v>
      </c>
      <c r="BJ14" s="828"/>
      <c r="BK14" s="828"/>
      <c r="BL14" s="828"/>
      <c r="BM14" s="828"/>
      <c r="BN14" s="828"/>
      <c r="BO14" s="828"/>
      <c r="BP14" s="828"/>
      <c r="BQ14" s="828"/>
      <c r="BR14" s="828"/>
      <c r="BS14" s="828"/>
      <c r="BT14" s="829"/>
      <c r="BU14" s="827">
        <f t="shared" si="1"/>
        <v>0</v>
      </c>
      <c r="BV14" s="828"/>
      <c r="BW14" s="828"/>
      <c r="BX14" s="828"/>
      <c r="BY14" s="828"/>
      <c r="BZ14" s="828"/>
      <c r="CA14" s="828"/>
      <c r="CB14" s="828"/>
      <c r="CC14" s="828"/>
      <c r="CD14" s="828"/>
      <c r="CE14" s="828"/>
      <c r="CF14" s="829"/>
      <c r="CG14" s="827">
        <f t="shared" si="2"/>
        <v>0</v>
      </c>
      <c r="CH14" s="828"/>
      <c r="CI14" s="828"/>
      <c r="CJ14" s="828"/>
      <c r="CK14" s="828"/>
      <c r="CL14" s="828"/>
      <c r="CM14" s="828"/>
      <c r="CN14" s="828"/>
      <c r="CO14" s="828"/>
      <c r="CP14" s="828"/>
      <c r="CQ14" s="828"/>
      <c r="CR14" s="829"/>
      <c r="CS14" s="827">
        <f t="shared" si="3"/>
        <v>0</v>
      </c>
      <c r="CT14" s="828"/>
      <c r="CU14" s="828"/>
      <c r="CV14" s="828"/>
      <c r="CW14" s="828"/>
      <c r="CX14" s="828"/>
      <c r="CY14" s="828"/>
      <c r="CZ14" s="828"/>
      <c r="DA14" s="828"/>
      <c r="DB14" s="828"/>
      <c r="DC14" s="828"/>
      <c r="DD14" s="829"/>
    </row>
    <row r="15" spans="1:108" s="161" customFormat="1" ht="19.5" customHeight="1">
      <c r="A15" s="162"/>
      <c r="B15" s="822" t="s">
        <v>1</v>
      </c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2"/>
      <c r="AJ15" s="822"/>
      <c r="AK15" s="822"/>
      <c r="AL15" s="822"/>
      <c r="AM15" s="822"/>
      <c r="AN15" s="822"/>
      <c r="AO15" s="822"/>
      <c r="AP15" s="822"/>
      <c r="AQ15" s="822"/>
      <c r="AR15" s="822"/>
      <c r="AS15" s="822"/>
      <c r="AT15" s="822"/>
      <c r="AU15" s="822"/>
      <c r="AV15" s="823"/>
      <c r="AW15" s="824">
        <f>'Ф.2.1.'!BF29</f>
        <v>1</v>
      </c>
      <c r="AX15" s="825"/>
      <c r="AY15" s="825"/>
      <c r="AZ15" s="825"/>
      <c r="BA15" s="825"/>
      <c r="BB15" s="825"/>
      <c r="BC15" s="825"/>
      <c r="BD15" s="825"/>
      <c r="BE15" s="825"/>
      <c r="BF15" s="825"/>
      <c r="BG15" s="825"/>
      <c r="BH15" s="826"/>
      <c r="BI15" s="827">
        <f t="shared" si="0"/>
        <v>1</v>
      </c>
      <c r="BJ15" s="828"/>
      <c r="BK15" s="828"/>
      <c r="BL15" s="828"/>
      <c r="BM15" s="828"/>
      <c r="BN15" s="828"/>
      <c r="BO15" s="828"/>
      <c r="BP15" s="828"/>
      <c r="BQ15" s="828"/>
      <c r="BR15" s="828"/>
      <c r="BS15" s="828"/>
      <c r="BT15" s="829"/>
      <c r="BU15" s="827">
        <f t="shared" si="1"/>
        <v>1</v>
      </c>
      <c r="BV15" s="828"/>
      <c r="BW15" s="828"/>
      <c r="BX15" s="828"/>
      <c r="BY15" s="828"/>
      <c r="BZ15" s="828"/>
      <c r="CA15" s="828"/>
      <c r="CB15" s="828"/>
      <c r="CC15" s="828"/>
      <c r="CD15" s="828"/>
      <c r="CE15" s="828"/>
      <c r="CF15" s="829"/>
      <c r="CG15" s="827">
        <f t="shared" si="2"/>
        <v>1</v>
      </c>
      <c r="CH15" s="828"/>
      <c r="CI15" s="828"/>
      <c r="CJ15" s="828"/>
      <c r="CK15" s="828"/>
      <c r="CL15" s="828"/>
      <c r="CM15" s="828"/>
      <c r="CN15" s="828"/>
      <c r="CO15" s="828"/>
      <c r="CP15" s="828"/>
      <c r="CQ15" s="828"/>
      <c r="CR15" s="829"/>
      <c r="CS15" s="827">
        <f t="shared" si="3"/>
        <v>1</v>
      </c>
      <c r="CT15" s="828"/>
      <c r="CU15" s="828"/>
      <c r="CV15" s="828"/>
      <c r="CW15" s="828"/>
      <c r="CX15" s="828"/>
      <c r="CY15" s="828"/>
      <c r="CZ15" s="828"/>
      <c r="DA15" s="828"/>
      <c r="DB15" s="828"/>
      <c r="DC15" s="828"/>
      <c r="DD15" s="829"/>
    </row>
    <row r="16" spans="1:108" s="161" customFormat="1" ht="19.5" customHeight="1">
      <c r="A16" s="160"/>
      <c r="B16" s="814" t="s">
        <v>2</v>
      </c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/>
      <c r="AD16" s="814"/>
      <c r="AE16" s="814"/>
      <c r="AF16" s="814"/>
      <c r="AG16" s="814"/>
      <c r="AH16" s="814"/>
      <c r="AI16" s="814"/>
      <c r="AJ16" s="814"/>
      <c r="AK16" s="814"/>
      <c r="AL16" s="814"/>
      <c r="AM16" s="814"/>
      <c r="AN16" s="814"/>
      <c r="AO16" s="814"/>
      <c r="AP16" s="814"/>
      <c r="AQ16" s="814"/>
      <c r="AR16" s="814"/>
      <c r="AS16" s="814"/>
      <c r="AT16" s="814"/>
      <c r="AU16" s="814"/>
      <c r="AV16" s="815"/>
      <c r="AW16" s="834">
        <f>'Ф.2.1.'!BF30</f>
        <v>1</v>
      </c>
      <c r="AX16" s="835"/>
      <c r="AY16" s="835"/>
      <c r="AZ16" s="835"/>
      <c r="BA16" s="835"/>
      <c r="BB16" s="835"/>
      <c r="BC16" s="835"/>
      <c r="BD16" s="835"/>
      <c r="BE16" s="835"/>
      <c r="BF16" s="835"/>
      <c r="BG16" s="835"/>
      <c r="BH16" s="836"/>
      <c r="BI16" s="827">
        <f t="shared" si="0"/>
        <v>1</v>
      </c>
      <c r="BJ16" s="828"/>
      <c r="BK16" s="828"/>
      <c r="BL16" s="828"/>
      <c r="BM16" s="828"/>
      <c r="BN16" s="828"/>
      <c r="BO16" s="828"/>
      <c r="BP16" s="828"/>
      <c r="BQ16" s="828"/>
      <c r="BR16" s="828"/>
      <c r="BS16" s="828"/>
      <c r="BT16" s="829"/>
      <c r="BU16" s="827">
        <f t="shared" si="1"/>
        <v>1</v>
      </c>
      <c r="BV16" s="828"/>
      <c r="BW16" s="828"/>
      <c r="BX16" s="828"/>
      <c r="BY16" s="828"/>
      <c r="BZ16" s="828"/>
      <c r="CA16" s="828"/>
      <c r="CB16" s="828"/>
      <c r="CC16" s="828"/>
      <c r="CD16" s="828"/>
      <c r="CE16" s="828"/>
      <c r="CF16" s="829"/>
      <c r="CG16" s="827">
        <f t="shared" si="2"/>
        <v>1</v>
      </c>
      <c r="CH16" s="828"/>
      <c r="CI16" s="828"/>
      <c r="CJ16" s="828"/>
      <c r="CK16" s="828"/>
      <c r="CL16" s="828"/>
      <c r="CM16" s="828"/>
      <c r="CN16" s="828"/>
      <c r="CO16" s="828"/>
      <c r="CP16" s="828"/>
      <c r="CQ16" s="828"/>
      <c r="CR16" s="829"/>
      <c r="CS16" s="827">
        <f t="shared" si="3"/>
        <v>1</v>
      </c>
      <c r="CT16" s="828"/>
      <c r="CU16" s="828"/>
      <c r="CV16" s="828"/>
      <c r="CW16" s="828"/>
      <c r="CX16" s="828"/>
      <c r="CY16" s="828"/>
      <c r="CZ16" s="828"/>
      <c r="DA16" s="828"/>
      <c r="DB16" s="828"/>
      <c r="DC16" s="828"/>
      <c r="DD16" s="829"/>
    </row>
    <row r="17" spans="1:108" s="161" customFormat="1" ht="19.5" customHeight="1">
      <c r="A17" s="160"/>
      <c r="B17" s="814" t="s">
        <v>3</v>
      </c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14"/>
      <c r="AC17" s="814"/>
      <c r="AD17" s="814"/>
      <c r="AE17" s="814"/>
      <c r="AF17" s="814"/>
      <c r="AG17" s="814"/>
      <c r="AH17" s="814"/>
      <c r="AI17" s="814"/>
      <c r="AJ17" s="814"/>
      <c r="AK17" s="814"/>
      <c r="AL17" s="814"/>
      <c r="AM17" s="814"/>
      <c r="AN17" s="814"/>
      <c r="AO17" s="814"/>
      <c r="AP17" s="814"/>
      <c r="AQ17" s="814"/>
      <c r="AR17" s="814"/>
      <c r="AS17" s="814"/>
      <c r="AT17" s="814"/>
      <c r="AU17" s="814"/>
      <c r="AV17" s="815"/>
      <c r="AW17" s="834">
        <f>'Ф.2.1.'!BF31</f>
        <v>0</v>
      </c>
      <c r="AX17" s="835"/>
      <c r="AY17" s="835"/>
      <c r="AZ17" s="835"/>
      <c r="BA17" s="835"/>
      <c r="BB17" s="835"/>
      <c r="BC17" s="835"/>
      <c r="BD17" s="835"/>
      <c r="BE17" s="835"/>
      <c r="BF17" s="835"/>
      <c r="BG17" s="835"/>
      <c r="BH17" s="836"/>
      <c r="BI17" s="827">
        <f t="shared" si="0"/>
        <v>0</v>
      </c>
      <c r="BJ17" s="828"/>
      <c r="BK17" s="828"/>
      <c r="BL17" s="828"/>
      <c r="BM17" s="828"/>
      <c r="BN17" s="828"/>
      <c r="BO17" s="828"/>
      <c r="BP17" s="828"/>
      <c r="BQ17" s="828"/>
      <c r="BR17" s="828"/>
      <c r="BS17" s="828"/>
      <c r="BT17" s="829"/>
      <c r="BU17" s="827">
        <f t="shared" si="1"/>
        <v>0</v>
      </c>
      <c r="BV17" s="828"/>
      <c r="BW17" s="828"/>
      <c r="BX17" s="828"/>
      <c r="BY17" s="828"/>
      <c r="BZ17" s="828"/>
      <c r="CA17" s="828"/>
      <c r="CB17" s="828"/>
      <c r="CC17" s="828"/>
      <c r="CD17" s="828"/>
      <c r="CE17" s="828"/>
      <c r="CF17" s="829"/>
      <c r="CG17" s="827">
        <f t="shared" si="2"/>
        <v>0</v>
      </c>
      <c r="CH17" s="828"/>
      <c r="CI17" s="828"/>
      <c r="CJ17" s="828"/>
      <c r="CK17" s="828"/>
      <c r="CL17" s="828"/>
      <c r="CM17" s="828"/>
      <c r="CN17" s="828"/>
      <c r="CO17" s="828"/>
      <c r="CP17" s="828"/>
      <c r="CQ17" s="828"/>
      <c r="CR17" s="829"/>
      <c r="CS17" s="827">
        <f t="shared" si="3"/>
        <v>0</v>
      </c>
      <c r="CT17" s="828"/>
      <c r="CU17" s="828"/>
      <c r="CV17" s="828"/>
      <c r="CW17" s="828"/>
      <c r="CX17" s="828"/>
      <c r="CY17" s="828"/>
      <c r="CZ17" s="828"/>
      <c r="DA17" s="828"/>
      <c r="DB17" s="828"/>
      <c r="DC17" s="828"/>
      <c r="DD17" s="829"/>
    </row>
    <row r="18" spans="1:108" s="161" customFormat="1" ht="19.5" customHeight="1">
      <c r="A18" s="160"/>
      <c r="B18" s="814" t="s">
        <v>4</v>
      </c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C18" s="814"/>
      <c r="AD18" s="814"/>
      <c r="AE18" s="814"/>
      <c r="AF18" s="814"/>
      <c r="AG18" s="814"/>
      <c r="AH18" s="814"/>
      <c r="AI18" s="814"/>
      <c r="AJ18" s="814"/>
      <c r="AK18" s="814"/>
      <c r="AL18" s="814"/>
      <c r="AM18" s="814"/>
      <c r="AN18" s="814"/>
      <c r="AO18" s="814"/>
      <c r="AP18" s="814"/>
      <c r="AQ18" s="814"/>
      <c r="AR18" s="814"/>
      <c r="AS18" s="814"/>
      <c r="AT18" s="814"/>
      <c r="AU18" s="814"/>
      <c r="AV18" s="815"/>
      <c r="AW18" s="834">
        <f>'Ф.2.1.'!BF35</f>
        <v>1</v>
      </c>
      <c r="AX18" s="835"/>
      <c r="AY18" s="835"/>
      <c r="AZ18" s="835"/>
      <c r="BA18" s="835"/>
      <c r="BB18" s="835"/>
      <c r="BC18" s="835"/>
      <c r="BD18" s="835"/>
      <c r="BE18" s="835"/>
      <c r="BF18" s="835"/>
      <c r="BG18" s="835"/>
      <c r="BH18" s="836"/>
      <c r="BI18" s="827">
        <f t="shared" si="0"/>
        <v>1</v>
      </c>
      <c r="BJ18" s="828"/>
      <c r="BK18" s="828"/>
      <c r="BL18" s="828"/>
      <c r="BM18" s="828"/>
      <c r="BN18" s="828"/>
      <c r="BO18" s="828"/>
      <c r="BP18" s="828"/>
      <c r="BQ18" s="828"/>
      <c r="BR18" s="828"/>
      <c r="BS18" s="828"/>
      <c r="BT18" s="829"/>
      <c r="BU18" s="827">
        <f t="shared" si="1"/>
        <v>1</v>
      </c>
      <c r="BV18" s="828"/>
      <c r="BW18" s="828"/>
      <c r="BX18" s="828"/>
      <c r="BY18" s="828"/>
      <c r="BZ18" s="828"/>
      <c r="CA18" s="828"/>
      <c r="CB18" s="828"/>
      <c r="CC18" s="828"/>
      <c r="CD18" s="828"/>
      <c r="CE18" s="828"/>
      <c r="CF18" s="829"/>
      <c r="CG18" s="827">
        <f t="shared" si="2"/>
        <v>1</v>
      </c>
      <c r="CH18" s="828"/>
      <c r="CI18" s="828"/>
      <c r="CJ18" s="828"/>
      <c r="CK18" s="828"/>
      <c r="CL18" s="828"/>
      <c r="CM18" s="828"/>
      <c r="CN18" s="828"/>
      <c r="CO18" s="828"/>
      <c r="CP18" s="828"/>
      <c r="CQ18" s="828"/>
      <c r="CR18" s="829"/>
      <c r="CS18" s="827">
        <f t="shared" si="3"/>
        <v>1</v>
      </c>
      <c r="CT18" s="828"/>
      <c r="CU18" s="828"/>
      <c r="CV18" s="828"/>
      <c r="CW18" s="828"/>
      <c r="CX18" s="828"/>
      <c r="CY18" s="828"/>
      <c r="CZ18" s="828"/>
      <c r="DA18" s="828"/>
      <c r="DB18" s="828"/>
      <c r="DC18" s="828"/>
      <c r="DD18" s="829"/>
    </row>
    <row r="19" spans="1:108" s="161" customFormat="1" ht="19.5" customHeight="1">
      <c r="A19" s="162"/>
      <c r="B19" s="822" t="s">
        <v>5</v>
      </c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822"/>
      <c r="U19" s="822"/>
      <c r="V19" s="822"/>
      <c r="W19" s="822"/>
      <c r="X19" s="822"/>
      <c r="Y19" s="822"/>
      <c r="Z19" s="822"/>
      <c r="AA19" s="822"/>
      <c r="AB19" s="822"/>
      <c r="AC19" s="822"/>
      <c r="AD19" s="822"/>
      <c r="AE19" s="822"/>
      <c r="AF19" s="822"/>
      <c r="AG19" s="822"/>
      <c r="AH19" s="822"/>
      <c r="AI19" s="822"/>
      <c r="AJ19" s="822"/>
      <c r="AK19" s="822"/>
      <c r="AL19" s="822"/>
      <c r="AM19" s="822"/>
      <c r="AN19" s="822"/>
      <c r="AO19" s="822"/>
      <c r="AP19" s="822"/>
      <c r="AQ19" s="822"/>
      <c r="AR19" s="822"/>
      <c r="AS19" s="822"/>
      <c r="AT19" s="822"/>
      <c r="AU19" s="822"/>
      <c r="AV19" s="823"/>
      <c r="AW19" s="824">
        <f>'Ф.2.1.'!BF37</f>
        <v>1</v>
      </c>
      <c r="AX19" s="825"/>
      <c r="AY19" s="825"/>
      <c r="AZ19" s="825"/>
      <c r="BA19" s="825"/>
      <c r="BB19" s="825"/>
      <c r="BC19" s="825"/>
      <c r="BD19" s="825"/>
      <c r="BE19" s="825"/>
      <c r="BF19" s="825"/>
      <c r="BG19" s="825"/>
      <c r="BH19" s="826"/>
      <c r="BI19" s="827">
        <f t="shared" si="0"/>
        <v>1</v>
      </c>
      <c r="BJ19" s="828"/>
      <c r="BK19" s="828"/>
      <c r="BL19" s="828"/>
      <c r="BM19" s="828"/>
      <c r="BN19" s="828"/>
      <c r="BO19" s="828"/>
      <c r="BP19" s="828"/>
      <c r="BQ19" s="828"/>
      <c r="BR19" s="828"/>
      <c r="BS19" s="828"/>
      <c r="BT19" s="829"/>
      <c r="BU19" s="827">
        <f t="shared" si="1"/>
        <v>1</v>
      </c>
      <c r="BV19" s="828"/>
      <c r="BW19" s="828"/>
      <c r="BX19" s="828"/>
      <c r="BY19" s="828"/>
      <c r="BZ19" s="828"/>
      <c r="CA19" s="828"/>
      <c r="CB19" s="828"/>
      <c r="CC19" s="828"/>
      <c r="CD19" s="828"/>
      <c r="CE19" s="828"/>
      <c r="CF19" s="829"/>
      <c r="CG19" s="827">
        <f t="shared" si="2"/>
        <v>1</v>
      </c>
      <c r="CH19" s="828"/>
      <c r="CI19" s="828"/>
      <c r="CJ19" s="828"/>
      <c r="CK19" s="828"/>
      <c r="CL19" s="828"/>
      <c r="CM19" s="828"/>
      <c r="CN19" s="828"/>
      <c r="CO19" s="828"/>
      <c r="CP19" s="828"/>
      <c r="CQ19" s="828"/>
      <c r="CR19" s="829"/>
      <c r="CS19" s="827">
        <f t="shared" si="3"/>
        <v>1</v>
      </c>
      <c r="CT19" s="828"/>
      <c r="CU19" s="828"/>
      <c r="CV19" s="828"/>
      <c r="CW19" s="828"/>
      <c r="CX19" s="828"/>
      <c r="CY19" s="828"/>
      <c r="CZ19" s="828"/>
      <c r="DA19" s="828"/>
      <c r="DB19" s="828"/>
      <c r="DC19" s="828"/>
      <c r="DD19" s="829"/>
    </row>
    <row r="20" spans="1:108" s="161" customFormat="1" ht="19.5" customHeight="1">
      <c r="A20" s="162"/>
      <c r="B20" s="822" t="s">
        <v>6</v>
      </c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2"/>
      <c r="P20" s="822"/>
      <c r="Q20" s="822"/>
      <c r="R20" s="822"/>
      <c r="S20" s="822"/>
      <c r="T20" s="822"/>
      <c r="U20" s="822"/>
      <c r="V20" s="822"/>
      <c r="W20" s="822"/>
      <c r="X20" s="822"/>
      <c r="Y20" s="822"/>
      <c r="Z20" s="822"/>
      <c r="AA20" s="822"/>
      <c r="AB20" s="822"/>
      <c r="AC20" s="822"/>
      <c r="AD20" s="822"/>
      <c r="AE20" s="822"/>
      <c r="AF20" s="822"/>
      <c r="AG20" s="822"/>
      <c r="AH20" s="822"/>
      <c r="AI20" s="822"/>
      <c r="AJ20" s="822"/>
      <c r="AK20" s="822"/>
      <c r="AL20" s="822"/>
      <c r="AM20" s="822"/>
      <c r="AN20" s="822"/>
      <c r="AO20" s="822"/>
      <c r="AP20" s="822"/>
      <c r="AQ20" s="822"/>
      <c r="AR20" s="822"/>
      <c r="AS20" s="822"/>
      <c r="AT20" s="822"/>
      <c r="AU20" s="822"/>
      <c r="AV20" s="823"/>
      <c r="AW20" s="824">
        <f>'Ф.2.1.'!BF39</f>
        <v>0</v>
      </c>
      <c r="AX20" s="825"/>
      <c r="AY20" s="825"/>
      <c r="AZ20" s="825"/>
      <c r="BA20" s="825"/>
      <c r="BB20" s="825"/>
      <c r="BC20" s="825"/>
      <c r="BD20" s="825"/>
      <c r="BE20" s="825"/>
      <c r="BF20" s="825"/>
      <c r="BG20" s="825"/>
      <c r="BH20" s="826"/>
      <c r="BI20" s="827">
        <f t="shared" si="0"/>
        <v>0</v>
      </c>
      <c r="BJ20" s="828"/>
      <c r="BK20" s="828"/>
      <c r="BL20" s="828"/>
      <c r="BM20" s="828"/>
      <c r="BN20" s="828"/>
      <c r="BO20" s="828"/>
      <c r="BP20" s="828"/>
      <c r="BQ20" s="828"/>
      <c r="BR20" s="828"/>
      <c r="BS20" s="828"/>
      <c r="BT20" s="829"/>
      <c r="BU20" s="827">
        <f t="shared" si="1"/>
        <v>0</v>
      </c>
      <c r="BV20" s="828"/>
      <c r="BW20" s="828"/>
      <c r="BX20" s="828"/>
      <c r="BY20" s="828"/>
      <c r="BZ20" s="828"/>
      <c r="CA20" s="828"/>
      <c r="CB20" s="828"/>
      <c r="CC20" s="828"/>
      <c r="CD20" s="828"/>
      <c r="CE20" s="828"/>
      <c r="CF20" s="829"/>
      <c r="CG20" s="827">
        <f t="shared" si="2"/>
        <v>0</v>
      </c>
      <c r="CH20" s="828"/>
      <c r="CI20" s="828"/>
      <c r="CJ20" s="828"/>
      <c r="CK20" s="828"/>
      <c r="CL20" s="828"/>
      <c r="CM20" s="828"/>
      <c r="CN20" s="828"/>
      <c r="CO20" s="828"/>
      <c r="CP20" s="828"/>
      <c r="CQ20" s="828"/>
      <c r="CR20" s="829"/>
      <c r="CS20" s="827">
        <f t="shared" si="3"/>
        <v>0</v>
      </c>
      <c r="CT20" s="828"/>
      <c r="CU20" s="828"/>
      <c r="CV20" s="828"/>
      <c r="CW20" s="828"/>
      <c r="CX20" s="828"/>
      <c r="CY20" s="828"/>
      <c r="CZ20" s="828"/>
      <c r="DA20" s="828"/>
      <c r="DB20" s="828"/>
      <c r="DC20" s="828"/>
      <c r="DD20" s="829"/>
    </row>
    <row r="21" spans="1:108" s="161" customFormat="1" ht="19.5" customHeight="1">
      <c r="A21" s="160"/>
      <c r="B21" s="814" t="s">
        <v>7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14"/>
      <c r="AC21" s="814"/>
      <c r="AD21" s="814"/>
      <c r="AE21" s="814"/>
      <c r="AF21" s="814"/>
      <c r="AG21" s="814"/>
      <c r="AH21" s="814"/>
      <c r="AI21" s="814"/>
      <c r="AJ21" s="814"/>
      <c r="AK21" s="814"/>
      <c r="AL21" s="814"/>
      <c r="AM21" s="814"/>
      <c r="AN21" s="814"/>
      <c r="AO21" s="814"/>
      <c r="AP21" s="814"/>
      <c r="AQ21" s="814"/>
      <c r="AR21" s="814"/>
      <c r="AS21" s="814"/>
      <c r="AT21" s="814"/>
      <c r="AU21" s="814"/>
      <c r="AV21" s="815"/>
      <c r="AW21" s="834">
        <f>'Ф.2.1.'!BF42</f>
        <v>1</v>
      </c>
      <c r="AX21" s="835"/>
      <c r="AY21" s="835"/>
      <c r="AZ21" s="835"/>
      <c r="BA21" s="835"/>
      <c r="BB21" s="835"/>
      <c r="BC21" s="835"/>
      <c r="BD21" s="835"/>
      <c r="BE21" s="835"/>
      <c r="BF21" s="835"/>
      <c r="BG21" s="835"/>
      <c r="BH21" s="836"/>
      <c r="BI21" s="827">
        <f t="shared" si="0"/>
        <v>1</v>
      </c>
      <c r="BJ21" s="828"/>
      <c r="BK21" s="828"/>
      <c r="BL21" s="828"/>
      <c r="BM21" s="828"/>
      <c r="BN21" s="828"/>
      <c r="BO21" s="828"/>
      <c r="BP21" s="828"/>
      <c r="BQ21" s="828"/>
      <c r="BR21" s="828"/>
      <c r="BS21" s="828"/>
      <c r="BT21" s="829"/>
      <c r="BU21" s="827">
        <f t="shared" si="1"/>
        <v>1</v>
      </c>
      <c r="BV21" s="828"/>
      <c r="BW21" s="828"/>
      <c r="BX21" s="828"/>
      <c r="BY21" s="828"/>
      <c r="BZ21" s="828"/>
      <c r="CA21" s="828"/>
      <c r="CB21" s="828"/>
      <c r="CC21" s="828"/>
      <c r="CD21" s="828"/>
      <c r="CE21" s="828"/>
      <c r="CF21" s="829"/>
      <c r="CG21" s="827">
        <f t="shared" si="2"/>
        <v>1</v>
      </c>
      <c r="CH21" s="828"/>
      <c r="CI21" s="828"/>
      <c r="CJ21" s="828"/>
      <c r="CK21" s="828"/>
      <c r="CL21" s="828"/>
      <c r="CM21" s="828"/>
      <c r="CN21" s="828"/>
      <c r="CO21" s="828"/>
      <c r="CP21" s="828"/>
      <c r="CQ21" s="828"/>
      <c r="CR21" s="829"/>
      <c r="CS21" s="827">
        <f t="shared" si="3"/>
        <v>1</v>
      </c>
      <c r="CT21" s="828"/>
      <c r="CU21" s="828"/>
      <c r="CV21" s="828"/>
      <c r="CW21" s="828"/>
      <c r="CX21" s="828"/>
      <c r="CY21" s="828"/>
      <c r="CZ21" s="828"/>
      <c r="DA21" s="828"/>
      <c r="DB21" s="828"/>
      <c r="DC21" s="828"/>
      <c r="DD21" s="829"/>
    </row>
    <row r="22" spans="1:108" s="161" customFormat="1" ht="19.5" customHeight="1">
      <c r="A22" s="160"/>
      <c r="B22" s="814" t="s">
        <v>8</v>
      </c>
      <c r="C22" s="814"/>
      <c r="D22" s="814"/>
      <c r="E22" s="814"/>
      <c r="F22" s="814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4"/>
      <c r="U22" s="814"/>
      <c r="V22" s="814"/>
      <c r="W22" s="814"/>
      <c r="X22" s="814"/>
      <c r="Y22" s="814"/>
      <c r="Z22" s="814"/>
      <c r="AA22" s="814"/>
      <c r="AB22" s="814"/>
      <c r="AC22" s="814"/>
      <c r="AD22" s="814"/>
      <c r="AE22" s="814"/>
      <c r="AF22" s="814"/>
      <c r="AG22" s="814"/>
      <c r="AH22" s="814"/>
      <c r="AI22" s="814"/>
      <c r="AJ22" s="814"/>
      <c r="AK22" s="814"/>
      <c r="AL22" s="814"/>
      <c r="AM22" s="814"/>
      <c r="AN22" s="814"/>
      <c r="AO22" s="814"/>
      <c r="AP22" s="814"/>
      <c r="AQ22" s="814"/>
      <c r="AR22" s="814"/>
      <c r="AS22" s="814"/>
      <c r="AT22" s="814"/>
      <c r="AU22" s="814"/>
      <c r="AV22" s="815"/>
      <c r="AW22" s="834">
        <f>'Ф.2.1.'!BF44</f>
        <v>1</v>
      </c>
      <c r="AX22" s="835"/>
      <c r="AY22" s="835"/>
      <c r="AZ22" s="835"/>
      <c r="BA22" s="835"/>
      <c r="BB22" s="835"/>
      <c r="BC22" s="835"/>
      <c r="BD22" s="835"/>
      <c r="BE22" s="835"/>
      <c r="BF22" s="835"/>
      <c r="BG22" s="835"/>
      <c r="BH22" s="836"/>
      <c r="BI22" s="827">
        <f t="shared" si="0"/>
        <v>1</v>
      </c>
      <c r="BJ22" s="828"/>
      <c r="BK22" s="828"/>
      <c r="BL22" s="828"/>
      <c r="BM22" s="828"/>
      <c r="BN22" s="828"/>
      <c r="BO22" s="828"/>
      <c r="BP22" s="828"/>
      <c r="BQ22" s="828"/>
      <c r="BR22" s="828"/>
      <c r="BS22" s="828"/>
      <c r="BT22" s="829"/>
      <c r="BU22" s="827">
        <f t="shared" si="1"/>
        <v>1</v>
      </c>
      <c r="BV22" s="828"/>
      <c r="BW22" s="828"/>
      <c r="BX22" s="828"/>
      <c r="BY22" s="828"/>
      <c r="BZ22" s="828"/>
      <c r="CA22" s="828"/>
      <c r="CB22" s="828"/>
      <c r="CC22" s="828"/>
      <c r="CD22" s="828"/>
      <c r="CE22" s="828"/>
      <c r="CF22" s="829"/>
      <c r="CG22" s="827">
        <f t="shared" si="2"/>
        <v>1</v>
      </c>
      <c r="CH22" s="828"/>
      <c r="CI22" s="828"/>
      <c r="CJ22" s="828"/>
      <c r="CK22" s="828"/>
      <c r="CL22" s="828"/>
      <c r="CM22" s="828"/>
      <c r="CN22" s="828"/>
      <c r="CO22" s="828"/>
      <c r="CP22" s="828"/>
      <c r="CQ22" s="828"/>
      <c r="CR22" s="829"/>
      <c r="CS22" s="827">
        <f t="shared" si="3"/>
        <v>1</v>
      </c>
      <c r="CT22" s="828"/>
      <c r="CU22" s="828"/>
      <c r="CV22" s="828"/>
      <c r="CW22" s="828"/>
      <c r="CX22" s="828"/>
      <c r="CY22" s="828"/>
      <c r="CZ22" s="828"/>
      <c r="DA22" s="828"/>
      <c r="DB22" s="828"/>
      <c r="DC22" s="828"/>
      <c r="DD22" s="829"/>
    </row>
    <row r="23" spans="1:108" s="161" customFormat="1" ht="19.5" customHeight="1">
      <c r="A23" s="162"/>
      <c r="B23" s="822" t="s">
        <v>9</v>
      </c>
      <c r="C23" s="822"/>
      <c r="D23" s="822"/>
      <c r="E23" s="822"/>
      <c r="F23" s="822"/>
      <c r="G23" s="822"/>
      <c r="H23" s="822"/>
      <c r="I23" s="822"/>
      <c r="J23" s="822"/>
      <c r="K23" s="822"/>
      <c r="L23" s="822"/>
      <c r="M23" s="822"/>
      <c r="N23" s="822"/>
      <c r="O23" s="822"/>
      <c r="P23" s="822"/>
      <c r="Q23" s="822"/>
      <c r="R23" s="822"/>
      <c r="S23" s="822"/>
      <c r="T23" s="822"/>
      <c r="U23" s="822"/>
      <c r="V23" s="822"/>
      <c r="W23" s="822"/>
      <c r="X23" s="822"/>
      <c r="Y23" s="822"/>
      <c r="Z23" s="822"/>
      <c r="AA23" s="822"/>
      <c r="AB23" s="822"/>
      <c r="AC23" s="822"/>
      <c r="AD23" s="822"/>
      <c r="AE23" s="822"/>
      <c r="AF23" s="822"/>
      <c r="AG23" s="822"/>
      <c r="AH23" s="822"/>
      <c r="AI23" s="822"/>
      <c r="AJ23" s="822"/>
      <c r="AK23" s="822"/>
      <c r="AL23" s="822"/>
      <c r="AM23" s="822"/>
      <c r="AN23" s="822"/>
      <c r="AO23" s="822"/>
      <c r="AP23" s="822"/>
      <c r="AQ23" s="822"/>
      <c r="AR23" s="822"/>
      <c r="AS23" s="822"/>
      <c r="AT23" s="822"/>
      <c r="AU23" s="822"/>
      <c r="AV23" s="823"/>
      <c r="AW23" s="824">
        <f>'Ф.2.1.'!BF47</f>
        <v>0</v>
      </c>
      <c r="AX23" s="825"/>
      <c r="AY23" s="825"/>
      <c r="AZ23" s="825"/>
      <c r="BA23" s="825"/>
      <c r="BB23" s="825"/>
      <c r="BC23" s="825"/>
      <c r="BD23" s="825"/>
      <c r="BE23" s="825"/>
      <c r="BF23" s="825"/>
      <c r="BG23" s="825"/>
      <c r="BH23" s="826"/>
      <c r="BI23" s="827">
        <f t="shared" si="0"/>
        <v>0</v>
      </c>
      <c r="BJ23" s="828"/>
      <c r="BK23" s="828"/>
      <c r="BL23" s="828"/>
      <c r="BM23" s="828"/>
      <c r="BN23" s="828"/>
      <c r="BO23" s="828"/>
      <c r="BP23" s="828"/>
      <c r="BQ23" s="828"/>
      <c r="BR23" s="828"/>
      <c r="BS23" s="828"/>
      <c r="BT23" s="829"/>
      <c r="BU23" s="827">
        <f t="shared" si="1"/>
        <v>0</v>
      </c>
      <c r="BV23" s="828"/>
      <c r="BW23" s="828"/>
      <c r="BX23" s="828"/>
      <c r="BY23" s="828"/>
      <c r="BZ23" s="828"/>
      <c r="CA23" s="828"/>
      <c r="CB23" s="828"/>
      <c r="CC23" s="828"/>
      <c r="CD23" s="828"/>
      <c r="CE23" s="828"/>
      <c r="CF23" s="829"/>
      <c r="CG23" s="827">
        <f t="shared" si="2"/>
        <v>0</v>
      </c>
      <c r="CH23" s="828"/>
      <c r="CI23" s="828"/>
      <c r="CJ23" s="828"/>
      <c r="CK23" s="828"/>
      <c r="CL23" s="828"/>
      <c r="CM23" s="828"/>
      <c r="CN23" s="828"/>
      <c r="CO23" s="828"/>
      <c r="CP23" s="828"/>
      <c r="CQ23" s="828"/>
      <c r="CR23" s="829"/>
      <c r="CS23" s="827">
        <f t="shared" si="3"/>
        <v>0</v>
      </c>
      <c r="CT23" s="828"/>
      <c r="CU23" s="828"/>
      <c r="CV23" s="828"/>
      <c r="CW23" s="828"/>
      <c r="CX23" s="828"/>
      <c r="CY23" s="828"/>
      <c r="CZ23" s="828"/>
      <c r="DA23" s="828"/>
      <c r="DB23" s="828"/>
      <c r="DC23" s="828"/>
      <c r="DD23" s="829"/>
    </row>
    <row r="24" spans="1:108" s="161" customFormat="1" ht="19.5" customHeight="1">
      <c r="A24" s="160"/>
      <c r="B24" s="814" t="s">
        <v>10</v>
      </c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4"/>
      <c r="Z24" s="814"/>
      <c r="AA24" s="814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14"/>
      <c r="AM24" s="814"/>
      <c r="AN24" s="814"/>
      <c r="AO24" s="814"/>
      <c r="AP24" s="814"/>
      <c r="AQ24" s="814"/>
      <c r="AR24" s="814"/>
      <c r="AS24" s="814"/>
      <c r="AT24" s="814"/>
      <c r="AU24" s="814"/>
      <c r="AV24" s="815"/>
      <c r="AW24" s="834">
        <f>'Ф.2.1.'!BF51</f>
        <v>0.001</v>
      </c>
      <c r="AX24" s="835"/>
      <c r="AY24" s="835"/>
      <c r="AZ24" s="835"/>
      <c r="BA24" s="835"/>
      <c r="BB24" s="835"/>
      <c r="BC24" s="835"/>
      <c r="BD24" s="835"/>
      <c r="BE24" s="835"/>
      <c r="BF24" s="835"/>
      <c r="BG24" s="835"/>
      <c r="BH24" s="836"/>
      <c r="BI24" s="827">
        <f t="shared" si="0"/>
        <v>0.001</v>
      </c>
      <c r="BJ24" s="828"/>
      <c r="BK24" s="828"/>
      <c r="BL24" s="828"/>
      <c r="BM24" s="828"/>
      <c r="BN24" s="828"/>
      <c r="BO24" s="828"/>
      <c r="BP24" s="828"/>
      <c r="BQ24" s="828"/>
      <c r="BR24" s="828"/>
      <c r="BS24" s="828"/>
      <c r="BT24" s="829"/>
      <c r="BU24" s="827">
        <f t="shared" si="1"/>
        <v>0.001</v>
      </c>
      <c r="BV24" s="828"/>
      <c r="BW24" s="828"/>
      <c r="BX24" s="828"/>
      <c r="BY24" s="828"/>
      <c r="BZ24" s="828"/>
      <c r="CA24" s="828"/>
      <c r="CB24" s="828"/>
      <c r="CC24" s="828"/>
      <c r="CD24" s="828"/>
      <c r="CE24" s="828"/>
      <c r="CF24" s="829"/>
      <c r="CG24" s="827">
        <f t="shared" si="2"/>
        <v>0.001</v>
      </c>
      <c r="CH24" s="828"/>
      <c r="CI24" s="828"/>
      <c r="CJ24" s="828"/>
      <c r="CK24" s="828"/>
      <c r="CL24" s="828"/>
      <c r="CM24" s="828"/>
      <c r="CN24" s="828"/>
      <c r="CO24" s="828"/>
      <c r="CP24" s="828"/>
      <c r="CQ24" s="828"/>
      <c r="CR24" s="829"/>
      <c r="CS24" s="827">
        <f t="shared" si="3"/>
        <v>0.001</v>
      </c>
      <c r="CT24" s="828"/>
      <c r="CU24" s="828"/>
      <c r="CV24" s="828"/>
      <c r="CW24" s="828"/>
      <c r="CX24" s="828"/>
      <c r="CY24" s="828"/>
      <c r="CZ24" s="828"/>
      <c r="DA24" s="828"/>
      <c r="DB24" s="828"/>
      <c r="DC24" s="828"/>
      <c r="DD24" s="829"/>
    </row>
    <row r="25" spans="1:108" s="161" customFormat="1" ht="19.5" customHeight="1">
      <c r="A25" s="160"/>
      <c r="B25" s="814" t="s">
        <v>11</v>
      </c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4"/>
      <c r="AB25" s="814"/>
      <c r="AC25" s="814"/>
      <c r="AD25" s="814"/>
      <c r="AE25" s="814"/>
      <c r="AF25" s="814"/>
      <c r="AG25" s="814"/>
      <c r="AH25" s="814"/>
      <c r="AI25" s="814"/>
      <c r="AJ25" s="814"/>
      <c r="AK25" s="814"/>
      <c r="AL25" s="814"/>
      <c r="AM25" s="814"/>
      <c r="AN25" s="814"/>
      <c r="AO25" s="814"/>
      <c r="AP25" s="814"/>
      <c r="AQ25" s="814"/>
      <c r="AR25" s="814"/>
      <c r="AS25" s="814"/>
      <c r="AT25" s="814"/>
      <c r="AU25" s="814"/>
      <c r="AV25" s="815"/>
      <c r="AW25" s="834">
        <f>'Ф.2.1.'!BF53</f>
        <v>0</v>
      </c>
      <c r="AX25" s="835"/>
      <c r="AY25" s="835"/>
      <c r="AZ25" s="835"/>
      <c r="BA25" s="835"/>
      <c r="BB25" s="835"/>
      <c r="BC25" s="835"/>
      <c r="BD25" s="835"/>
      <c r="BE25" s="835"/>
      <c r="BF25" s="835"/>
      <c r="BG25" s="835"/>
      <c r="BH25" s="836"/>
      <c r="BI25" s="827">
        <f t="shared" si="0"/>
        <v>0</v>
      </c>
      <c r="BJ25" s="828"/>
      <c r="BK25" s="828"/>
      <c r="BL25" s="828"/>
      <c r="BM25" s="828"/>
      <c r="BN25" s="828"/>
      <c r="BO25" s="828"/>
      <c r="BP25" s="828"/>
      <c r="BQ25" s="828"/>
      <c r="BR25" s="828"/>
      <c r="BS25" s="828"/>
      <c r="BT25" s="829"/>
      <c r="BU25" s="827">
        <f t="shared" si="1"/>
        <v>0</v>
      </c>
      <c r="BV25" s="828"/>
      <c r="BW25" s="828"/>
      <c r="BX25" s="828"/>
      <c r="BY25" s="828"/>
      <c r="BZ25" s="828"/>
      <c r="CA25" s="828"/>
      <c r="CB25" s="828"/>
      <c r="CC25" s="828"/>
      <c r="CD25" s="828"/>
      <c r="CE25" s="828"/>
      <c r="CF25" s="829"/>
      <c r="CG25" s="827">
        <f t="shared" si="2"/>
        <v>0</v>
      </c>
      <c r="CH25" s="828"/>
      <c r="CI25" s="828"/>
      <c r="CJ25" s="828"/>
      <c r="CK25" s="828"/>
      <c r="CL25" s="828"/>
      <c r="CM25" s="828"/>
      <c r="CN25" s="828"/>
      <c r="CO25" s="828"/>
      <c r="CP25" s="828"/>
      <c r="CQ25" s="828"/>
      <c r="CR25" s="829"/>
      <c r="CS25" s="827">
        <f t="shared" si="3"/>
        <v>0</v>
      </c>
      <c r="CT25" s="828"/>
      <c r="CU25" s="828"/>
      <c r="CV25" s="828"/>
      <c r="CW25" s="828"/>
      <c r="CX25" s="828"/>
      <c r="CY25" s="828"/>
      <c r="CZ25" s="828"/>
      <c r="DA25" s="828"/>
      <c r="DB25" s="828"/>
      <c r="DC25" s="828"/>
      <c r="DD25" s="829"/>
    </row>
    <row r="26" spans="1:108" s="161" customFormat="1" ht="19.5" customHeight="1">
      <c r="A26" s="160"/>
      <c r="B26" s="843" t="s">
        <v>12</v>
      </c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3"/>
      <c r="T26" s="843"/>
      <c r="U26" s="843"/>
      <c r="V26" s="843"/>
      <c r="W26" s="843"/>
      <c r="X26" s="843"/>
      <c r="Y26" s="843"/>
      <c r="Z26" s="843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843"/>
      <c r="AL26" s="843"/>
      <c r="AM26" s="843"/>
      <c r="AN26" s="843"/>
      <c r="AO26" s="843"/>
      <c r="AP26" s="843"/>
      <c r="AQ26" s="843"/>
      <c r="AR26" s="843"/>
      <c r="AS26" s="843"/>
      <c r="AT26" s="843"/>
      <c r="AU26" s="843"/>
      <c r="AV26" s="844"/>
      <c r="AW26" s="840">
        <v>0.425</v>
      </c>
      <c r="AX26" s="841"/>
      <c r="AY26" s="841"/>
      <c r="AZ26" s="841"/>
      <c r="BA26" s="841"/>
      <c r="BB26" s="841"/>
      <c r="BC26" s="841"/>
      <c r="BD26" s="841"/>
      <c r="BE26" s="841"/>
      <c r="BF26" s="841"/>
      <c r="BG26" s="841"/>
      <c r="BH26" s="842"/>
      <c r="BI26" s="840">
        <f t="shared" si="0"/>
        <v>0.425</v>
      </c>
      <c r="BJ26" s="841"/>
      <c r="BK26" s="841"/>
      <c r="BL26" s="841"/>
      <c r="BM26" s="841"/>
      <c r="BN26" s="841"/>
      <c r="BO26" s="841"/>
      <c r="BP26" s="841"/>
      <c r="BQ26" s="841"/>
      <c r="BR26" s="841"/>
      <c r="BS26" s="841"/>
      <c r="BT26" s="842"/>
      <c r="BU26" s="840">
        <f t="shared" si="1"/>
        <v>0.425</v>
      </c>
      <c r="BV26" s="841"/>
      <c r="BW26" s="841"/>
      <c r="BX26" s="841"/>
      <c r="BY26" s="841"/>
      <c r="BZ26" s="841"/>
      <c r="CA26" s="841"/>
      <c r="CB26" s="841"/>
      <c r="CC26" s="841"/>
      <c r="CD26" s="841"/>
      <c r="CE26" s="841"/>
      <c r="CF26" s="842"/>
      <c r="CG26" s="840">
        <f t="shared" si="2"/>
        <v>0.425</v>
      </c>
      <c r="CH26" s="841"/>
      <c r="CI26" s="841"/>
      <c r="CJ26" s="841"/>
      <c r="CK26" s="841"/>
      <c r="CL26" s="841"/>
      <c r="CM26" s="841"/>
      <c r="CN26" s="841"/>
      <c r="CO26" s="841"/>
      <c r="CP26" s="841"/>
      <c r="CQ26" s="841"/>
      <c r="CR26" s="842"/>
      <c r="CS26" s="840">
        <f t="shared" si="3"/>
        <v>0.425</v>
      </c>
      <c r="CT26" s="841"/>
      <c r="CU26" s="841"/>
      <c r="CV26" s="841"/>
      <c r="CW26" s="841"/>
      <c r="CX26" s="841"/>
      <c r="CY26" s="841"/>
      <c r="CZ26" s="841"/>
      <c r="DA26" s="841"/>
      <c r="DB26" s="841"/>
      <c r="DC26" s="841"/>
      <c r="DD26" s="842"/>
    </row>
    <row r="27" spans="1:108" s="161" customFormat="1" ht="19.5" customHeight="1">
      <c r="A27" s="160"/>
      <c r="B27" s="843" t="s">
        <v>350</v>
      </c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3"/>
      <c r="R27" s="843"/>
      <c r="S27" s="843"/>
      <c r="T27" s="843"/>
      <c r="U27" s="843"/>
      <c r="V27" s="843"/>
      <c r="W27" s="843"/>
      <c r="X27" s="843"/>
      <c r="Y27" s="843"/>
      <c r="Z27" s="843"/>
      <c r="AA27" s="843"/>
      <c r="AB27" s="843"/>
      <c r="AC27" s="843"/>
      <c r="AD27" s="843"/>
      <c r="AE27" s="843"/>
      <c r="AF27" s="843"/>
      <c r="AG27" s="843"/>
      <c r="AH27" s="843"/>
      <c r="AI27" s="843"/>
      <c r="AJ27" s="843"/>
      <c r="AK27" s="843"/>
      <c r="AL27" s="843"/>
      <c r="AM27" s="843"/>
      <c r="AN27" s="843"/>
      <c r="AO27" s="843"/>
      <c r="AP27" s="843"/>
      <c r="AQ27" s="843"/>
      <c r="AR27" s="843"/>
      <c r="AS27" s="843"/>
      <c r="AT27" s="843"/>
      <c r="AU27" s="843"/>
      <c r="AV27" s="844"/>
      <c r="AW27" s="837">
        <f>'Ф.2.2.'!BF12</f>
        <v>15</v>
      </c>
      <c r="AX27" s="838"/>
      <c r="AY27" s="838"/>
      <c r="AZ27" s="838"/>
      <c r="BA27" s="838"/>
      <c r="BB27" s="838"/>
      <c r="BC27" s="838"/>
      <c r="BD27" s="838"/>
      <c r="BE27" s="838"/>
      <c r="BF27" s="838"/>
      <c r="BG27" s="838"/>
      <c r="BH27" s="839"/>
      <c r="BI27" s="837">
        <f t="shared" si="0"/>
        <v>15</v>
      </c>
      <c r="BJ27" s="838"/>
      <c r="BK27" s="838"/>
      <c r="BL27" s="838"/>
      <c r="BM27" s="838"/>
      <c r="BN27" s="838"/>
      <c r="BO27" s="838"/>
      <c r="BP27" s="838"/>
      <c r="BQ27" s="838"/>
      <c r="BR27" s="838"/>
      <c r="BS27" s="838"/>
      <c r="BT27" s="839"/>
      <c r="BU27" s="837">
        <f t="shared" si="1"/>
        <v>15</v>
      </c>
      <c r="BV27" s="838"/>
      <c r="BW27" s="838"/>
      <c r="BX27" s="838"/>
      <c r="BY27" s="838"/>
      <c r="BZ27" s="838"/>
      <c r="CA27" s="838"/>
      <c r="CB27" s="838"/>
      <c r="CC27" s="838"/>
      <c r="CD27" s="838"/>
      <c r="CE27" s="838"/>
      <c r="CF27" s="839"/>
      <c r="CG27" s="837">
        <f t="shared" si="2"/>
        <v>15</v>
      </c>
      <c r="CH27" s="838"/>
      <c r="CI27" s="838"/>
      <c r="CJ27" s="838"/>
      <c r="CK27" s="838"/>
      <c r="CL27" s="838"/>
      <c r="CM27" s="838"/>
      <c r="CN27" s="838"/>
      <c r="CO27" s="838"/>
      <c r="CP27" s="838"/>
      <c r="CQ27" s="838"/>
      <c r="CR27" s="839"/>
      <c r="CS27" s="837">
        <f t="shared" si="3"/>
        <v>15</v>
      </c>
      <c r="CT27" s="838"/>
      <c r="CU27" s="838"/>
      <c r="CV27" s="838"/>
      <c r="CW27" s="838"/>
      <c r="CX27" s="838"/>
      <c r="CY27" s="838"/>
      <c r="CZ27" s="838"/>
      <c r="DA27" s="838"/>
      <c r="DB27" s="838"/>
      <c r="DC27" s="838"/>
      <c r="DD27" s="839"/>
    </row>
    <row r="28" spans="1:108" s="161" customFormat="1" ht="19.5" customHeight="1">
      <c r="A28" s="160"/>
      <c r="B28" s="843" t="s">
        <v>0</v>
      </c>
      <c r="C28" s="843"/>
      <c r="D28" s="843"/>
      <c r="E28" s="843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3"/>
      <c r="T28" s="843"/>
      <c r="U28" s="843"/>
      <c r="V28" s="843"/>
      <c r="W28" s="843"/>
      <c r="X28" s="843"/>
      <c r="Y28" s="843"/>
      <c r="Z28" s="843"/>
      <c r="AA28" s="843"/>
      <c r="AB28" s="843"/>
      <c r="AC28" s="843"/>
      <c r="AD28" s="843"/>
      <c r="AE28" s="843"/>
      <c r="AF28" s="843"/>
      <c r="AG28" s="843"/>
      <c r="AH28" s="843"/>
      <c r="AI28" s="843"/>
      <c r="AJ28" s="843"/>
      <c r="AK28" s="843"/>
      <c r="AL28" s="843"/>
      <c r="AM28" s="843"/>
      <c r="AN28" s="843"/>
      <c r="AO28" s="843"/>
      <c r="AP28" s="843"/>
      <c r="AQ28" s="843"/>
      <c r="AR28" s="843"/>
      <c r="AS28" s="843"/>
      <c r="AT28" s="843"/>
      <c r="AU28" s="843"/>
      <c r="AV28" s="844"/>
      <c r="AW28" s="837">
        <f>'Ф.2.2.'!BF16</f>
        <v>60</v>
      </c>
      <c r="AX28" s="838"/>
      <c r="AY28" s="838"/>
      <c r="AZ28" s="838"/>
      <c r="BA28" s="838"/>
      <c r="BB28" s="838"/>
      <c r="BC28" s="838"/>
      <c r="BD28" s="838"/>
      <c r="BE28" s="838"/>
      <c r="BF28" s="838"/>
      <c r="BG28" s="838"/>
      <c r="BH28" s="839"/>
      <c r="BI28" s="837">
        <f t="shared" si="0"/>
        <v>60</v>
      </c>
      <c r="BJ28" s="838"/>
      <c r="BK28" s="838"/>
      <c r="BL28" s="838"/>
      <c r="BM28" s="838"/>
      <c r="BN28" s="838"/>
      <c r="BO28" s="838"/>
      <c r="BP28" s="838"/>
      <c r="BQ28" s="838"/>
      <c r="BR28" s="838"/>
      <c r="BS28" s="838"/>
      <c r="BT28" s="839"/>
      <c r="BU28" s="837">
        <f t="shared" si="1"/>
        <v>60</v>
      </c>
      <c r="BV28" s="838"/>
      <c r="BW28" s="838"/>
      <c r="BX28" s="838"/>
      <c r="BY28" s="838"/>
      <c r="BZ28" s="838"/>
      <c r="CA28" s="838"/>
      <c r="CB28" s="838"/>
      <c r="CC28" s="838"/>
      <c r="CD28" s="838"/>
      <c r="CE28" s="838"/>
      <c r="CF28" s="839"/>
      <c r="CG28" s="837">
        <f t="shared" si="2"/>
        <v>60</v>
      </c>
      <c r="CH28" s="838"/>
      <c r="CI28" s="838"/>
      <c r="CJ28" s="838"/>
      <c r="CK28" s="838"/>
      <c r="CL28" s="838"/>
      <c r="CM28" s="838"/>
      <c r="CN28" s="838"/>
      <c r="CO28" s="838"/>
      <c r="CP28" s="838"/>
      <c r="CQ28" s="838"/>
      <c r="CR28" s="839"/>
      <c r="CS28" s="837">
        <f t="shared" si="3"/>
        <v>60</v>
      </c>
      <c r="CT28" s="838"/>
      <c r="CU28" s="838"/>
      <c r="CV28" s="838"/>
      <c r="CW28" s="838"/>
      <c r="CX28" s="838"/>
      <c r="CY28" s="838"/>
      <c r="CZ28" s="838"/>
      <c r="DA28" s="838"/>
      <c r="DB28" s="838"/>
      <c r="DC28" s="838"/>
      <c r="DD28" s="839"/>
    </row>
    <row r="29" spans="1:108" s="161" customFormat="1" ht="19.5" customHeight="1">
      <c r="A29" s="160"/>
      <c r="B29" s="843" t="s">
        <v>1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3"/>
      <c r="AG29" s="843"/>
      <c r="AH29" s="843"/>
      <c r="AI29" s="843"/>
      <c r="AJ29" s="843"/>
      <c r="AK29" s="843"/>
      <c r="AL29" s="843"/>
      <c r="AM29" s="843"/>
      <c r="AN29" s="843"/>
      <c r="AO29" s="843"/>
      <c r="AP29" s="843"/>
      <c r="AQ29" s="843"/>
      <c r="AR29" s="843"/>
      <c r="AS29" s="843"/>
      <c r="AT29" s="843"/>
      <c r="AU29" s="843"/>
      <c r="AV29" s="844"/>
      <c r="AW29" s="837">
        <f>'Ф.2.2.'!BF17</f>
        <v>60</v>
      </c>
      <c r="AX29" s="838"/>
      <c r="AY29" s="838"/>
      <c r="AZ29" s="838"/>
      <c r="BA29" s="838"/>
      <c r="BB29" s="838"/>
      <c r="BC29" s="838"/>
      <c r="BD29" s="838"/>
      <c r="BE29" s="838"/>
      <c r="BF29" s="838"/>
      <c r="BG29" s="838"/>
      <c r="BH29" s="839"/>
      <c r="BI29" s="837">
        <f t="shared" si="0"/>
        <v>60</v>
      </c>
      <c r="BJ29" s="838"/>
      <c r="BK29" s="838"/>
      <c r="BL29" s="838"/>
      <c r="BM29" s="838"/>
      <c r="BN29" s="838"/>
      <c r="BO29" s="838"/>
      <c r="BP29" s="838"/>
      <c r="BQ29" s="838"/>
      <c r="BR29" s="838"/>
      <c r="BS29" s="838"/>
      <c r="BT29" s="839"/>
      <c r="BU29" s="837">
        <f t="shared" si="1"/>
        <v>60</v>
      </c>
      <c r="BV29" s="838"/>
      <c r="BW29" s="838"/>
      <c r="BX29" s="838"/>
      <c r="BY29" s="838"/>
      <c r="BZ29" s="838"/>
      <c r="CA29" s="838"/>
      <c r="CB29" s="838"/>
      <c r="CC29" s="838"/>
      <c r="CD29" s="838"/>
      <c r="CE29" s="838"/>
      <c r="CF29" s="839"/>
      <c r="CG29" s="837">
        <f t="shared" si="2"/>
        <v>60</v>
      </c>
      <c r="CH29" s="838"/>
      <c r="CI29" s="838"/>
      <c r="CJ29" s="838"/>
      <c r="CK29" s="838"/>
      <c r="CL29" s="838"/>
      <c r="CM29" s="838"/>
      <c r="CN29" s="838"/>
      <c r="CO29" s="838"/>
      <c r="CP29" s="838"/>
      <c r="CQ29" s="838"/>
      <c r="CR29" s="839"/>
      <c r="CS29" s="837">
        <f t="shared" si="3"/>
        <v>60</v>
      </c>
      <c r="CT29" s="838"/>
      <c r="CU29" s="838"/>
      <c r="CV29" s="838"/>
      <c r="CW29" s="838"/>
      <c r="CX29" s="838"/>
      <c r="CY29" s="838"/>
      <c r="CZ29" s="838"/>
      <c r="DA29" s="838"/>
      <c r="DB29" s="838"/>
      <c r="DC29" s="838"/>
      <c r="DD29" s="839"/>
    </row>
    <row r="30" spans="1:108" s="161" customFormat="1" ht="19.5" customHeight="1">
      <c r="A30" s="160"/>
      <c r="B30" s="843" t="s">
        <v>13</v>
      </c>
      <c r="C30" s="843"/>
      <c r="D30" s="843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843"/>
      <c r="V30" s="843"/>
      <c r="W30" s="843"/>
      <c r="X30" s="843"/>
      <c r="Y30" s="843"/>
      <c r="Z30" s="843"/>
      <c r="AA30" s="843"/>
      <c r="AB30" s="843"/>
      <c r="AC30" s="843"/>
      <c r="AD30" s="843"/>
      <c r="AE30" s="843"/>
      <c r="AF30" s="843"/>
      <c r="AG30" s="843"/>
      <c r="AH30" s="843"/>
      <c r="AI30" s="843"/>
      <c r="AJ30" s="843"/>
      <c r="AK30" s="843"/>
      <c r="AL30" s="843"/>
      <c r="AM30" s="843"/>
      <c r="AN30" s="843"/>
      <c r="AO30" s="843"/>
      <c r="AP30" s="843"/>
      <c r="AQ30" s="843"/>
      <c r="AR30" s="843"/>
      <c r="AS30" s="843"/>
      <c r="AT30" s="843"/>
      <c r="AU30" s="843"/>
      <c r="AV30" s="844"/>
      <c r="AW30" s="837">
        <f>'Ф.2.2.'!BF18</f>
        <v>0</v>
      </c>
      <c r="AX30" s="838"/>
      <c r="AY30" s="838"/>
      <c r="AZ30" s="838"/>
      <c r="BA30" s="838"/>
      <c r="BB30" s="838"/>
      <c r="BC30" s="838"/>
      <c r="BD30" s="838"/>
      <c r="BE30" s="838"/>
      <c r="BF30" s="838"/>
      <c r="BG30" s="838"/>
      <c r="BH30" s="839"/>
      <c r="BI30" s="837">
        <f t="shared" si="0"/>
        <v>0</v>
      </c>
      <c r="BJ30" s="838"/>
      <c r="BK30" s="838"/>
      <c r="BL30" s="838"/>
      <c r="BM30" s="838"/>
      <c r="BN30" s="838"/>
      <c r="BO30" s="838"/>
      <c r="BP30" s="838"/>
      <c r="BQ30" s="838"/>
      <c r="BR30" s="838"/>
      <c r="BS30" s="838"/>
      <c r="BT30" s="839"/>
      <c r="BU30" s="837">
        <f t="shared" si="1"/>
        <v>0</v>
      </c>
      <c r="BV30" s="838"/>
      <c r="BW30" s="838"/>
      <c r="BX30" s="838"/>
      <c r="BY30" s="838"/>
      <c r="BZ30" s="838"/>
      <c r="CA30" s="838"/>
      <c r="CB30" s="838"/>
      <c r="CC30" s="838"/>
      <c r="CD30" s="838"/>
      <c r="CE30" s="838"/>
      <c r="CF30" s="839"/>
      <c r="CG30" s="837">
        <f t="shared" si="2"/>
        <v>0</v>
      </c>
      <c r="CH30" s="838"/>
      <c r="CI30" s="838"/>
      <c r="CJ30" s="838"/>
      <c r="CK30" s="838"/>
      <c r="CL30" s="838"/>
      <c r="CM30" s="838"/>
      <c r="CN30" s="838"/>
      <c r="CO30" s="838"/>
      <c r="CP30" s="838"/>
      <c r="CQ30" s="838"/>
      <c r="CR30" s="839"/>
      <c r="CS30" s="837">
        <f t="shared" si="3"/>
        <v>0</v>
      </c>
      <c r="CT30" s="838"/>
      <c r="CU30" s="838"/>
      <c r="CV30" s="838"/>
      <c r="CW30" s="838"/>
      <c r="CX30" s="838"/>
      <c r="CY30" s="838"/>
      <c r="CZ30" s="838"/>
      <c r="DA30" s="838"/>
      <c r="DB30" s="838"/>
      <c r="DC30" s="838"/>
      <c r="DD30" s="839"/>
    </row>
    <row r="31" spans="1:108" s="161" customFormat="1" ht="19.5" customHeight="1">
      <c r="A31" s="160"/>
      <c r="B31" s="843" t="s">
        <v>4</v>
      </c>
      <c r="C31" s="843"/>
      <c r="D31" s="843"/>
      <c r="E31" s="843"/>
      <c r="F31" s="843"/>
      <c r="G31" s="843"/>
      <c r="H31" s="843"/>
      <c r="I31" s="843"/>
      <c r="J31" s="843"/>
      <c r="K31" s="843"/>
      <c r="L31" s="843"/>
      <c r="M31" s="843"/>
      <c r="N31" s="843"/>
      <c r="O31" s="843"/>
      <c r="P31" s="843"/>
      <c r="Q31" s="843"/>
      <c r="R31" s="843"/>
      <c r="S31" s="843"/>
      <c r="T31" s="843"/>
      <c r="U31" s="843"/>
      <c r="V31" s="843"/>
      <c r="W31" s="843"/>
      <c r="X31" s="843"/>
      <c r="Y31" s="843"/>
      <c r="Z31" s="843"/>
      <c r="AA31" s="843"/>
      <c r="AB31" s="843"/>
      <c r="AC31" s="843"/>
      <c r="AD31" s="843"/>
      <c r="AE31" s="843"/>
      <c r="AF31" s="843"/>
      <c r="AG31" s="843"/>
      <c r="AH31" s="843"/>
      <c r="AI31" s="843"/>
      <c r="AJ31" s="843"/>
      <c r="AK31" s="843"/>
      <c r="AL31" s="843"/>
      <c r="AM31" s="843"/>
      <c r="AN31" s="843"/>
      <c r="AO31" s="843"/>
      <c r="AP31" s="843"/>
      <c r="AQ31" s="843"/>
      <c r="AR31" s="843"/>
      <c r="AS31" s="843"/>
      <c r="AT31" s="843"/>
      <c r="AU31" s="843"/>
      <c r="AV31" s="844"/>
      <c r="AW31" s="837">
        <f>'Ф.2.2.'!BF21</f>
        <v>0</v>
      </c>
      <c r="AX31" s="838"/>
      <c r="AY31" s="838"/>
      <c r="AZ31" s="838"/>
      <c r="BA31" s="838"/>
      <c r="BB31" s="838"/>
      <c r="BC31" s="838"/>
      <c r="BD31" s="838"/>
      <c r="BE31" s="838"/>
      <c r="BF31" s="838"/>
      <c r="BG31" s="838"/>
      <c r="BH31" s="839"/>
      <c r="BI31" s="837">
        <f t="shared" si="0"/>
        <v>0</v>
      </c>
      <c r="BJ31" s="838"/>
      <c r="BK31" s="838"/>
      <c r="BL31" s="838"/>
      <c r="BM31" s="838"/>
      <c r="BN31" s="838"/>
      <c r="BO31" s="838"/>
      <c r="BP31" s="838"/>
      <c r="BQ31" s="838"/>
      <c r="BR31" s="838"/>
      <c r="BS31" s="838"/>
      <c r="BT31" s="839"/>
      <c r="BU31" s="837">
        <f t="shared" si="1"/>
        <v>0</v>
      </c>
      <c r="BV31" s="838"/>
      <c r="BW31" s="838"/>
      <c r="BX31" s="838"/>
      <c r="BY31" s="838"/>
      <c r="BZ31" s="838"/>
      <c r="CA31" s="838"/>
      <c r="CB31" s="838"/>
      <c r="CC31" s="838"/>
      <c r="CD31" s="838"/>
      <c r="CE31" s="838"/>
      <c r="CF31" s="839"/>
      <c r="CG31" s="837">
        <f t="shared" si="2"/>
        <v>0</v>
      </c>
      <c r="CH31" s="838"/>
      <c r="CI31" s="838"/>
      <c r="CJ31" s="838"/>
      <c r="CK31" s="838"/>
      <c r="CL31" s="838"/>
      <c r="CM31" s="838"/>
      <c r="CN31" s="838"/>
      <c r="CO31" s="838"/>
      <c r="CP31" s="838"/>
      <c r="CQ31" s="838"/>
      <c r="CR31" s="839"/>
      <c r="CS31" s="837">
        <f t="shared" si="3"/>
        <v>0</v>
      </c>
      <c r="CT31" s="838"/>
      <c r="CU31" s="838"/>
      <c r="CV31" s="838"/>
      <c r="CW31" s="838"/>
      <c r="CX31" s="838"/>
      <c r="CY31" s="838"/>
      <c r="CZ31" s="838"/>
      <c r="DA31" s="838"/>
      <c r="DB31" s="838"/>
      <c r="DC31" s="838"/>
      <c r="DD31" s="839"/>
    </row>
    <row r="32" spans="1:108" s="161" customFormat="1" ht="19.5" customHeight="1">
      <c r="A32" s="162"/>
      <c r="B32" s="845" t="s">
        <v>14</v>
      </c>
      <c r="C32" s="845"/>
      <c r="D32" s="845"/>
      <c r="E32" s="845"/>
      <c r="F32" s="845"/>
      <c r="G32" s="845"/>
      <c r="H32" s="845"/>
      <c r="I32" s="845"/>
      <c r="J32" s="845"/>
      <c r="K32" s="845"/>
      <c r="L32" s="845"/>
      <c r="M32" s="845"/>
      <c r="N32" s="845"/>
      <c r="O32" s="845"/>
      <c r="P32" s="845"/>
      <c r="Q32" s="845"/>
      <c r="R32" s="845"/>
      <c r="S32" s="845"/>
      <c r="T32" s="845"/>
      <c r="U32" s="845"/>
      <c r="V32" s="845"/>
      <c r="W32" s="845"/>
      <c r="X32" s="845"/>
      <c r="Y32" s="845"/>
      <c r="Z32" s="845"/>
      <c r="AA32" s="845"/>
      <c r="AB32" s="845"/>
      <c r="AC32" s="845"/>
      <c r="AD32" s="845"/>
      <c r="AE32" s="845"/>
      <c r="AF32" s="845"/>
      <c r="AG32" s="845"/>
      <c r="AH32" s="845"/>
      <c r="AI32" s="845"/>
      <c r="AJ32" s="845"/>
      <c r="AK32" s="845"/>
      <c r="AL32" s="845"/>
      <c r="AM32" s="845"/>
      <c r="AN32" s="845"/>
      <c r="AO32" s="845"/>
      <c r="AP32" s="845"/>
      <c r="AQ32" s="845"/>
      <c r="AR32" s="845"/>
      <c r="AS32" s="845"/>
      <c r="AT32" s="845"/>
      <c r="AU32" s="845"/>
      <c r="AV32" s="846"/>
      <c r="AW32" s="847">
        <f>'Ф.2.2.'!BF24</f>
        <v>1</v>
      </c>
      <c r="AX32" s="848"/>
      <c r="AY32" s="848"/>
      <c r="AZ32" s="848"/>
      <c r="BA32" s="848"/>
      <c r="BB32" s="848"/>
      <c r="BC32" s="848"/>
      <c r="BD32" s="848"/>
      <c r="BE32" s="848"/>
      <c r="BF32" s="848"/>
      <c r="BG32" s="848"/>
      <c r="BH32" s="849"/>
      <c r="BI32" s="837">
        <f t="shared" si="0"/>
        <v>1</v>
      </c>
      <c r="BJ32" s="838"/>
      <c r="BK32" s="838"/>
      <c r="BL32" s="838"/>
      <c r="BM32" s="838"/>
      <c r="BN32" s="838"/>
      <c r="BO32" s="838"/>
      <c r="BP32" s="838"/>
      <c r="BQ32" s="838"/>
      <c r="BR32" s="838"/>
      <c r="BS32" s="838"/>
      <c r="BT32" s="839"/>
      <c r="BU32" s="837">
        <f t="shared" si="1"/>
        <v>1</v>
      </c>
      <c r="BV32" s="838"/>
      <c r="BW32" s="838"/>
      <c r="BX32" s="838"/>
      <c r="BY32" s="838"/>
      <c r="BZ32" s="838"/>
      <c r="CA32" s="838"/>
      <c r="CB32" s="838"/>
      <c r="CC32" s="838"/>
      <c r="CD32" s="838"/>
      <c r="CE32" s="838"/>
      <c r="CF32" s="839"/>
      <c r="CG32" s="837">
        <f t="shared" si="2"/>
        <v>1</v>
      </c>
      <c r="CH32" s="838"/>
      <c r="CI32" s="838"/>
      <c r="CJ32" s="838"/>
      <c r="CK32" s="838"/>
      <c r="CL32" s="838"/>
      <c r="CM32" s="838"/>
      <c r="CN32" s="838"/>
      <c r="CO32" s="838"/>
      <c r="CP32" s="838"/>
      <c r="CQ32" s="838"/>
      <c r="CR32" s="839"/>
      <c r="CS32" s="837">
        <f t="shared" si="3"/>
        <v>1</v>
      </c>
      <c r="CT32" s="838"/>
      <c r="CU32" s="838"/>
      <c r="CV32" s="838"/>
      <c r="CW32" s="838"/>
      <c r="CX32" s="838"/>
      <c r="CY32" s="838"/>
      <c r="CZ32" s="838"/>
      <c r="DA32" s="838"/>
      <c r="DB32" s="838"/>
      <c r="DC32" s="838"/>
      <c r="DD32" s="839"/>
    </row>
    <row r="33" spans="1:108" s="161" customFormat="1" ht="19.5" customHeight="1">
      <c r="A33" s="160"/>
      <c r="B33" s="843" t="s">
        <v>15</v>
      </c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3"/>
      <c r="Q33" s="843"/>
      <c r="R33" s="843"/>
      <c r="S33" s="843"/>
      <c r="T33" s="843"/>
      <c r="U33" s="843"/>
      <c r="V33" s="843"/>
      <c r="W33" s="843"/>
      <c r="X33" s="843"/>
      <c r="Y33" s="843"/>
      <c r="Z33" s="843"/>
      <c r="AA33" s="843"/>
      <c r="AB33" s="843"/>
      <c r="AC33" s="843"/>
      <c r="AD33" s="843"/>
      <c r="AE33" s="843"/>
      <c r="AF33" s="843"/>
      <c r="AG33" s="843"/>
      <c r="AH33" s="843"/>
      <c r="AI33" s="843"/>
      <c r="AJ33" s="843"/>
      <c r="AK33" s="843"/>
      <c r="AL33" s="843"/>
      <c r="AM33" s="843"/>
      <c r="AN33" s="843"/>
      <c r="AO33" s="843"/>
      <c r="AP33" s="843"/>
      <c r="AQ33" s="843"/>
      <c r="AR33" s="843"/>
      <c r="AS33" s="843"/>
      <c r="AT33" s="843"/>
      <c r="AU33" s="843"/>
      <c r="AV33" s="844"/>
      <c r="AW33" s="837">
        <f>'Ф.2.2.'!BF26</f>
        <v>1</v>
      </c>
      <c r="AX33" s="838"/>
      <c r="AY33" s="838"/>
      <c r="AZ33" s="838"/>
      <c r="BA33" s="838"/>
      <c r="BB33" s="838"/>
      <c r="BC33" s="838"/>
      <c r="BD33" s="838"/>
      <c r="BE33" s="838"/>
      <c r="BF33" s="838"/>
      <c r="BG33" s="838"/>
      <c r="BH33" s="839"/>
      <c r="BI33" s="837">
        <f t="shared" si="0"/>
        <v>1</v>
      </c>
      <c r="BJ33" s="838"/>
      <c r="BK33" s="838"/>
      <c r="BL33" s="838"/>
      <c r="BM33" s="838"/>
      <c r="BN33" s="838"/>
      <c r="BO33" s="838"/>
      <c r="BP33" s="838"/>
      <c r="BQ33" s="838"/>
      <c r="BR33" s="838"/>
      <c r="BS33" s="838"/>
      <c r="BT33" s="839"/>
      <c r="BU33" s="837">
        <f t="shared" si="1"/>
        <v>1</v>
      </c>
      <c r="BV33" s="838"/>
      <c r="BW33" s="838"/>
      <c r="BX33" s="838"/>
      <c r="BY33" s="838"/>
      <c r="BZ33" s="838"/>
      <c r="CA33" s="838"/>
      <c r="CB33" s="838"/>
      <c r="CC33" s="838"/>
      <c r="CD33" s="838"/>
      <c r="CE33" s="838"/>
      <c r="CF33" s="839"/>
      <c r="CG33" s="837">
        <f t="shared" si="2"/>
        <v>1</v>
      </c>
      <c r="CH33" s="838"/>
      <c r="CI33" s="838"/>
      <c r="CJ33" s="838"/>
      <c r="CK33" s="838"/>
      <c r="CL33" s="838"/>
      <c r="CM33" s="838"/>
      <c r="CN33" s="838"/>
      <c r="CO33" s="838"/>
      <c r="CP33" s="838"/>
      <c r="CQ33" s="838"/>
      <c r="CR33" s="839"/>
      <c r="CS33" s="837">
        <f t="shared" si="3"/>
        <v>1</v>
      </c>
      <c r="CT33" s="838"/>
      <c r="CU33" s="838"/>
      <c r="CV33" s="838"/>
      <c r="CW33" s="838"/>
      <c r="CX33" s="838"/>
      <c r="CY33" s="838"/>
      <c r="CZ33" s="838"/>
      <c r="DA33" s="838"/>
      <c r="DB33" s="838"/>
      <c r="DC33" s="838"/>
      <c r="DD33" s="839"/>
    </row>
    <row r="34" spans="1:108" s="161" customFormat="1" ht="19.5" customHeight="1">
      <c r="A34" s="160"/>
      <c r="B34" s="843" t="s">
        <v>16</v>
      </c>
      <c r="C34" s="843"/>
      <c r="D34" s="843"/>
      <c r="E34" s="843"/>
      <c r="F34" s="843"/>
      <c r="G34" s="843"/>
      <c r="H34" s="843"/>
      <c r="I34" s="843"/>
      <c r="J34" s="843"/>
      <c r="K34" s="843"/>
      <c r="L34" s="843"/>
      <c r="M34" s="843"/>
      <c r="N34" s="843"/>
      <c r="O34" s="843"/>
      <c r="P34" s="843"/>
      <c r="Q34" s="843"/>
      <c r="R34" s="843"/>
      <c r="S34" s="843"/>
      <c r="T34" s="843"/>
      <c r="U34" s="843"/>
      <c r="V34" s="843"/>
      <c r="W34" s="843"/>
      <c r="X34" s="843"/>
      <c r="Y34" s="843"/>
      <c r="Z34" s="843"/>
      <c r="AA34" s="843"/>
      <c r="AB34" s="843"/>
      <c r="AC34" s="843"/>
      <c r="AD34" s="843"/>
      <c r="AE34" s="843"/>
      <c r="AF34" s="843"/>
      <c r="AG34" s="843"/>
      <c r="AH34" s="843"/>
      <c r="AI34" s="843"/>
      <c r="AJ34" s="843"/>
      <c r="AK34" s="843"/>
      <c r="AL34" s="843"/>
      <c r="AM34" s="843"/>
      <c r="AN34" s="843"/>
      <c r="AO34" s="843"/>
      <c r="AP34" s="843"/>
      <c r="AQ34" s="843"/>
      <c r="AR34" s="843"/>
      <c r="AS34" s="843"/>
      <c r="AT34" s="843"/>
      <c r="AU34" s="843"/>
      <c r="AV34" s="844"/>
      <c r="AW34" s="837">
        <f>'Ф.2.2.'!BF30</f>
        <v>0</v>
      </c>
      <c r="AX34" s="838"/>
      <c r="AY34" s="838"/>
      <c r="AZ34" s="838"/>
      <c r="BA34" s="838"/>
      <c r="BB34" s="838"/>
      <c r="BC34" s="838"/>
      <c r="BD34" s="838"/>
      <c r="BE34" s="838"/>
      <c r="BF34" s="838"/>
      <c r="BG34" s="838"/>
      <c r="BH34" s="839"/>
      <c r="BI34" s="837">
        <f t="shared" si="0"/>
        <v>0</v>
      </c>
      <c r="BJ34" s="838"/>
      <c r="BK34" s="838"/>
      <c r="BL34" s="838"/>
      <c r="BM34" s="838"/>
      <c r="BN34" s="838"/>
      <c r="BO34" s="838"/>
      <c r="BP34" s="838"/>
      <c r="BQ34" s="838"/>
      <c r="BR34" s="838"/>
      <c r="BS34" s="838"/>
      <c r="BT34" s="839"/>
      <c r="BU34" s="837">
        <f t="shared" si="1"/>
        <v>0</v>
      </c>
      <c r="BV34" s="838"/>
      <c r="BW34" s="838"/>
      <c r="BX34" s="838"/>
      <c r="BY34" s="838"/>
      <c r="BZ34" s="838"/>
      <c r="CA34" s="838"/>
      <c r="CB34" s="838"/>
      <c r="CC34" s="838"/>
      <c r="CD34" s="838"/>
      <c r="CE34" s="838"/>
      <c r="CF34" s="839"/>
      <c r="CG34" s="837">
        <f t="shared" si="2"/>
        <v>0</v>
      </c>
      <c r="CH34" s="838"/>
      <c r="CI34" s="838"/>
      <c r="CJ34" s="838"/>
      <c r="CK34" s="838"/>
      <c r="CL34" s="838"/>
      <c r="CM34" s="838"/>
      <c r="CN34" s="838"/>
      <c r="CO34" s="838"/>
      <c r="CP34" s="838"/>
      <c r="CQ34" s="838"/>
      <c r="CR34" s="839"/>
      <c r="CS34" s="837">
        <f t="shared" si="3"/>
        <v>0</v>
      </c>
      <c r="CT34" s="838"/>
      <c r="CU34" s="838"/>
      <c r="CV34" s="838"/>
      <c r="CW34" s="838"/>
      <c r="CX34" s="838"/>
      <c r="CY34" s="838"/>
      <c r="CZ34" s="838"/>
      <c r="DA34" s="838"/>
      <c r="DB34" s="838"/>
      <c r="DC34" s="838"/>
      <c r="DD34" s="839"/>
    </row>
    <row r="35" spans="1:108" s="161" customFormat="1" ht="19.5" customHeight="1">
      <c r="A35" s="160"/>
      <c r="B35" s="814" t="s">
        <v>17</v>
      </c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14"/>
      <c r="S35" s="814"/>
      <c r="T35" s="814"/>
      <c r="U35" s="814"/>
      <c r="V35" s="814"/>
      <c r="W35" s="814"/>
      <c r="X35" s="814"/>
      <c r="Y35" s="814"/>
      <c r="Z35" s="814"/>
      <c r="AA35" s="814"/>
      <c r="AB35" s="814"/>
      <c r="AC35" s="814"/>
      <c r="AD35" s="814"/>
      <c r="AE35" s="814"/>
      <c r="AF35" s="814"/>
      <c r="AG35" s="814"/>
      <c r="AH35" s="814"/>
      <c r="AI35" s="814"/>
      <c r="AJ35" s="814"/>
      <c r="AK35" s="814"/>
      <c r="AL35" s="814"/>
      <c r="AM35" s="814"/>
      <c r="AN35" s="814"/>
      <c r="AO35" s="814"/>
      <c r="AP35" s="814"/>
      <c r="AQ35" s="814"/>
      <c r="AR35" s="814"/>
      <c r="AS35" s="814"/>
      <c r="AT35" s="814"/>
      <c r="AU35" s="814"/>
      <c r="AV35" s="815"/>
      <c r="AW35" s="816">
        <f>'Ф.2.3.'!CQ47</f>
        <v>2</v>
      </c>
      <c r="AX35" s="817"/>
      <c r="AY35" s="817"/>
      <c r="AZ35" s="817"/>
      <c r="BA35" s="817"/>
      <c r="BB35" s="817"/>
      <c r="BC35" s="817"/>
      <c r="BD35" s="817"/>
      <c r="BE35" s="817"/>
      <c r="BF35" s="817"/>
      <c r="BG35" s="817"/>
      <c r="BH35" s="818"/>
      <c r="BI35" s="819">
        <f t="shared" si="0"/>
        <v>2</v>
      </c>
      <c r="BJ35" s="820"/>
      <c r="BK35" s="820"/>
      <c r="BL35" s="820"/>
      <c r="BM35" s="820"/>
      <c r="BN35" s="820"/>
      <c r="BO35" s="820"/>
      <c r="BP35" s="820"/>
      <c r="BQ35" s="820"/>
      <c r="BR35" s="820"/>
      <c r="BS35" s="820"/>
      <c r="BT35" s="821"/>
      <c r="BU35" s="819">
        <f t="shared" si="1"/>
        <v>2</v>
      </c>
      <c r="BV35" s="820"/>
      <c r="BW35" s="820"/>
      <c r="BX35" s="820"/>
      <c r="BY35" s="820"/>
      <c r="BZ35" s="820"/>
      <c r="CA35" s="820"/>
      <c r="CB35" s="820"/>
      <c r="CC35" s="820"/>
      <c r="CD35" s="820"/>
      <c r="CE35" s="820"/>
      <c r="CF35" s="821"/>
      <c r="CG35" s="819">
        <f t="shared" si="2"/>
        <v>2</v>
      </c>
      <c r="CH35" s="820"/>
      <c r="CI35" s="820"/>
      <c r="CJ35" s="820"/>
      <c r="CK35" s="820"/>
      <c r="CL35" s="820"/>
      <c r="CM35" s="820"/>
      <c r="CN35" s="820"/>
      <c r="CO35" s="820"/>
      <c r="CP35" s="820"/>
      <c r="CQ35" s="820"/>
      <c r="CR35" s="821"/>
      <c r="CS35" s="819">
        <f t="shared" si="3"/>
        <v>2</v>
      </c>
      <c r="CT35" s="820"/>
      <c r="CU35" s="820"/>
      <c r="CV35" s="820"/>
      <c r="CW35" s="820"/>
      <c r="CX35" s="820"/>
      <c r="CY35" s="820"/>
      <c r="CZ35" s="820"/>
      <c r="DA35" s="820"/>
      <c r="DB35" s="820"/>
      <c r="DC35" s="820"/>
      <c r="DD35" s="821"/>
    </row>
    <row r="36" spans="1:108" s="161" customFormat="1" ht="19.5" customHeight="1">
      <c r="A36" s="160"/>
      <c r="B36" s="814" t="s">
        <v>18</v>
      </c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  <c r="AC36" s="814"/>
      <c r="AD36" s="814"/>
      <c r="AE36" s="814"/>
      <c r="AF36" s="814"/>
      <c r="AG36" s="814"/>
      <c r="AH36" s="814"/>
      <c r="AI36" s="814"/>
      <c r="AJ36" s="814"/>
      <c r="AK36" s="814"/>
      <c r="AL36" s="814"/>
      <c r="AM36" s="814"/>
      <c r="AN36" s="814"/>
      <c r="AO36" s="814"/>
      <c r="AP36" s="814"/>
      <c r="AQ36" s="814"/>
      <c r="AR36" s="814"/>
      <c r="AS36" s="814"/>
      <c r="AT36" s="814"/>
      <c r="AU36" s="814"/>
      <c r="AV36" s="815"/>
      <c r="AW36" s="834">
        <f>'Ф.2.3.'!BE10</f>
        <v>1</v>
      </c>
      <c r="AX36" s="835"/>
      <c r="AY36" s="835"/>
      <c r="AZ36" s="835"/>
      <c r="BA36" s="835"/>
      <c r="BB36" s="835"/>
      <c r="BC36" s="835"/>
      <c r="BD36" s="835"/>
      <c r="BE36" s="835"/>
      <c r="BF36" s="835"/>
      <c r="BG36" s="835"/>
      <c r="BH36" s="836"/>
      <c r="BI36" s="827">
        <f t="shared" si="0"/>
        <v>1</v>
      </c>
      <c r="BJ36" s="828"/>
      <c r="BK36" s="828"/>
      <c r="BL36" s="828"/>
      <c r="BM36" s="828"/>
      <c r="BN36" s="828"/>
      <c r="BO36" s="828"/>
      <c r="BP36" s="828"/>
      <c r="BQ36" s="828"/>
      <c r="BR36" s="828"/>
      <c r="BS36" s="828"/>
      <c r="BT36" s="829"/>
      <c r="BU36" s="827">
        <f t="shared" si="1"/>
        <v>1</v>
      </c>
      <c r="BV36" s="828"/>
      <c r="BW36" s="828"/>
      <c r="BX36" s="828"/>
      <c r="BY36" s="828"/>
      <c r="BZ36" s="828"/>
      <c r="CA36" s="828"/>
      <c r="CB36" s="828"/>
      <c r="CC36" s="828"/>
      <c r="CD36" s="828"/>
      <c r="CE36" s="828"/>
      <c r="CF36" s="829"/>
      <c r="CG36" s="827">
        <f t="shared" si="2"/>
        <v>1</v>
      </c>
      <c r="CH36" s="828"/>
      <c r="CI36" s="828"/>
      <c r="CJ36" s="828"/>
      <c r="CK36" s="828"/>
      <c r="CL36" s="828"/>
      <c r="CM36" s="828"/>
      <c r="CN36" s="828"/>
      <c r="CO36" s="828"/>
      <c r="CP36" s="828"/>
      <c r="CQ36" s="828"/>
      <c r="CR36" s="829"/>
      <c r="CS36" s="827">
        <f t="shared" si="3"/>
        <v>1</v>
      </c>
      <c r="CT36" s="828"/>
      <c r="CU36" s="828"/>
      <c r="CV36" s="828"/>
      <c r="CW36" s="828"/>
      <c r="CX36" s="828"/>
      <c r="CY36" s="828"/>
      <c r="CZ36" s="828"/>
      <c r="DA36" s="828"/>
      <c r="DB36" s="828"/>
      <c r="DC36" s="828"/>
      <c r="DD36" s="829"/>
    </row>
    <row r="37" spans="1:108" s="161" customFormat="1" ht="19.5" customHeight="1">
      <c r="A37" s="160"/>
      <c r="B37" s="814" t="s">
        <v>4</v>
      </c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14"/>
      <c r="S37" s="814"/>
      <c r="T37" s="814"/>
      <c r="U37" s="814"/>
      <c r="V37" s="814"/>
      <c r="W37" s="814"/>
      <c r="X37" s="814"/>
      <c r="Y37" s="814"/>
      <c r="Z37" s="814"/>
      <c r="AA37" s="814"/>
      <c r="AB37" s="814"/>
      <c r="AC37" s="814"/>
      <c r="AD37" s="814"/>
      <c r="AE37" s="814"/>
      <c r="AF37" s="814"/>
      <c r="AG37" s="814"/>
      <c r="AH37" s="814"/>
      <c r="AI37" s="814"/>
      <c r="AJ37" s="814"/>
      <c r="AK37" s="814"/>
      <c r="AL37" s="814"/>
      <c r="AM37" s="814"/>
      <c r="AN37" s="814"/>
      <c r="AO37" s="814"/>
      <c r="AP37" s="814"/>
      <c r="AQ37" s="814"/>
      <c r="AR37" s="814"/>
      <c r="AS37" s="814"/>
      <c r="AT37" s="814"/>
      <c r="AU37" s="814"/>
      <c r="AV37" s="815"/>
      <c r="AW37" s="834">
        <f>'Ф.2.3.'!BE14</f>
        <v>0</v>
      </c>
      <c r="AX37" s="835"/>
      <c r="AY37" s="835"/>
      <c r="AZ37" s="835"/>
      <c r="BA37" s="835"/>
      <c r="BB37" s="835"/>
      <c r="BC37" s="835"/>
      <c r="BD37" s="835"/>
      <c r="BE37" s="835"/>
      <c r="BF37" s="835"/>
      <c r="BG37" s="835"/>
      <c r="BH37" s="836"/>
      <c r="BI37" s="827">
        <f t="shared" si="0"/>
        <v>0</v>
      </c>
      <c r="BJ37" s="828"/>
      <c r="BK37" s="828"/>
      <c r="BL37" s="828"/>
      <c r="BM37" s="828"/>
      <c r="BN37" s="828"/>
      <c r="BO37" s="828"/>
      <c r="BP37" s="828"/>
      <c r="BQ37" s="828"/>
      <c r="BR37" s="828"/>
      <c r="BS37" s="828"/>
      <c r="BT37" s="829"/>
      <c r="BU37" s="827">
        <f t="shared" si="1"/>
        <v>0</v>
      </c>
      <c r="BV37" s="828"/>
      <c r="BW37" s="828"/>
      <c r="BX37" s="828"/>
      <c r="BY37" s="828"/>
      <c r="BZ37" s="828"/>
      <c r="CA37" s="828"/>
      <c r="CB37" s="828"/>
      <c r="CC37" s="828"/>
      <c r="CD37" s="828"/>
      <c r="CE37" s="828"/>
      <c r="CF37" s="829"/>
      <c r="CG37" s="827">
        <f t="shared" si="2"/>
        <v>0</v>
      </c>
      <c r="CH37" s="828"/>
      <c r="CI37" s="828"/>
      <c r="CJ37" s="828"/>
      <c r="CK37" s="828"/>
      <c r="CL37" s="828"/>
      <c r="CM37" s="828"/>
      <c r="CN37" s="828"/>
      <c r="CO37" s="828"/>
      <c r="CP37" s="828"/>
      <c r="CQ37" s="828"/>
      <c r="CR37" s="829"/>
      <c r="CS37" s="827">
        <f t="shared" si="3"/>
        <v>0</v>
      </c>
      <c r="CT37" s="828"/>
      <c r="CU37" s="828"/>
      <c r="CV37" s="828"/>
      <c r="CW37" s="828"/>
      <c r="CX37" s="828"/>
      <c r="CY37" s="828"/>
      <c r="CZ37" s="828"/>
      <c r="DA37" s="828"/>
      <c r="DB37" s="828"/>
      <c r="DC37" s="828"/>
      <c r="DD37" s="829"/>
    </row>
    <row r="38" spans="1:108" s="161" customFormat="1" ht="19.5" customHeight="1">
      <c r="A38" s="160"/>
      <c r="B38" s="814" t="s">
        <v>5</v>
      </c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  <c r="Y38" s="814"/>
      <c r="Z38" s="814"/>
      <c r="AA38" s="814"/>
      <c r="AB38" s="814"/>
      <c r="AC38" s="814"/>
      <c r="AD38" s="814"/>
      <c r="AE38" s="814"/>
      <c r="AF38" s="814"/>
      <c r="AG38" s="814"/>
      <c r="AH38" s="814"/>
      <c r="AI38" s="814"/>
      <c r="AJ38" s="814"/>
      <c r="AK38" s="814"/>
      <c r="AL38" s="814"/>
      <c r="AM38" s="814"/>
      <c r="AN38" s="814"/>
      <c r="AO38" s="814"/>
      <c r="AP38" s="814"/>
      <c r="AQ38" s="814"/>
      <c r="AR38" s="814"/>
      <c r="AS38" s="814"/>
      <c r="AT38" s="814"/>
      <c r="AU38" s="814"/>
      <c r="AV38" s="815"/>
      <c r="AW38" s="834">
        <f>'Ф.2.3.'!BE16</f>
        <v>0</v>
      </c>
      <c r="AX38" s="835"/>
      <c r="AY38" s="835"/>
      <c r="AZ38" s="835"/>
      <c r="BA38" s="835"/>
      <c r="BB38" s="835"/>
      <c r="BC38" s="835"/>
      <c r="BD38" s="835"/>
      <c r="BE38" s="835"/>
      <c r="BF38" s="835"/>
      <c r="BG38" s="835"/>
      <c r="BH38" s="836"/>
      <c r="BI38" s="827">
        <f t="shared" si="0"/>
        <v>0</v>
      </c>
      <c r="BJ38" s="828"/>
      <c r="BK38" s="828"/>
      <c r="BL38" s="828"/>
      <c r="BM38" s="828"/>
      <c r="BN38" s="828"/>
      <c r="BO38" s="828"/>
      <c r="BP38" s="828"/>
      <c r="BQ38" s="828"/>
      <c r="BR38" s="828"/>
      <c r="BS38" s="828"/>
      <c r="BT38" s="829"/>
      <c r="BU38" s="827">
        <f t="shared" si="1"/>
        <v>0</v>
      </c>
      <c r="BV38" s="828"/>
      <c r="BW38" s="828"/>
      <c r="BX38" s="828"/>
      <c r="BY38" s="828"/>
      <c r="BZ38" s="828"/>
      <c r="CA38" s="828"/>
      <c r="CB38" s="828"/>
      <c r="CC38" s="828"/>
      <c r="CD38" s="828"/>
      <c r="CE38" s="828"/>
      <c r="CF38" s="829"/>
      <c r="CG38" s="827">
        <f t="shared" si="2"/>
        <v>0</v>
      </c>
      <c r="CH38" s="828"/>
      <c r="CI38" s="828"/>
      <c r="CJ38" s="828"/>
      <c r="CK38" s="828"/>
      <c r="CL38" s="828"/>
      <c r="CM38" s="828"/>
      <c r="CN38" s="828"/>
      <c r="CO38" s="828"/>
      <c r="CP38" s="828"/>
      <c r="CQ38" s="828"/>
      <c r="CR38" s="829"/>
      <c r="CS38" s="827">
        <f t="shared" si="3"/>
        <v>0</v>
      </c>
      <c r="CT38" s="828"/>
      <c r="CU38" s="828"/>
      <c r="CV38" s="828"/>
      <c r="CW38" s="828"/>
      <c r="CX38" s="828"/>
      <c r="CY38" s="828"/>
      <c r="CZ38" s="828"/>
      <c r="DA38" s="828"/>
      <c r="DB38" s="828"/>
      <c r="DC38" s="828"/>
      <c r="DD38" s="829"/>
    </row>
    <row r="39" spans="1:108" s="161" customFormat="1" ht="19.5" customHeight="1">
      <c r="A39" s="160"/>
      <c r="B39" s="814" t="s">
        <v>6</v>
      </c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/>
      <c r="Y39" s="814"/>
      <c r="Z39" s="814"/>
      <c r="AA39" s="814"/>
      <c r="AB39" s="814"/>
      <c r="AC39" s="814"/>
      <c r="AD39" s="814"/>
      <c r="AE39" s="814"/>
      <c r="AF39" s="814"/>
      <c r="AG39" s="814"/>
      <c r="AH39" s="814"/>
      <c r="AI39" s="814"/>
      <c r="AJ39" s="814"/>
      <c r="AK39" s="814"/>
      <c r="AL39" s="814"/>
      <c r="AM39" s="814"/>
      <c r="AN39" s="814"/>
      <c r="AO39" s="814"/>
      <c r="AP39" s="814"/>
      <c r="AQ39" s="814"/>
      <c r="AR39" s="814"/>
      <c r="AS39" s="814"/>
      <c r="AT39" s="814"/>
      <c r="AU39" s="814"/>
      <c r="AV39" s="815"/>
      <c r="AW39" s="834">
        <f>'Ф.2.3.'!BE18</f>
        <v>0</v>
      </c>
      <c r="AX39" s="835"/>
      <c r="AY39" s="835"/>
      <c r="AZ39" s="835"/>
      <c r="BA39" s="835"/>
      <c r="BB39" s="835"/>
      <c r="BC39" s="835"/>
      <c r="BD39" s="835"/>
      <c r="BE39" s="835"/>
      <c r="BF39" s="835"/>
      <c r="BG39" s="835"/>
      <c r="BH39" s="836"/>
      <c r="BI39" s="827">
        <f t="shared" si="0"/>
        <v>0</v>
      </c>
      <c r="BJ39" s="828"/>
      <c r="BK39" s="828"/>
      <c r="BL39" s="828"/>
      <c r="BM39" s="828"/>
      <c r="BN39" s="828"/>
      <c r="BO39" s="828"/>
      <c r="BP39" s="828"/>
      <c r="BQ39" s="828"/>
      <c r="BR39" s="828"/>
      <c r="BS39" s="828"/>
      <c r="BT39" s="829"/>
      <c r="BU39" s="827">
        <f t="shared" si="1"/>
        <v>0</v>
      </c>
      <c r="BV39" s="828"/>
      <c r="BW39" s="828"/>
      <c r="BX39" s="828"/>
      <c r="BY39" s="828"/>
      <c r="BZ39" s="828"/>
      <c r="CA39" s="828"/>
      <c r="CB39" s="828"/>
      <c r="CC39" s="828"/>
      <c r="CD39" s="828"/>
      <c r="CE39" s="828"/>
      <c r="CF39" s="829"/>
      <c r="CG39" s="827">
        <f t="shared" si="2"/>
        <v>0</v>
      </c>
      <c r="CH39" s="828"/>
      <c r="CI39" s="828"/>
      <c r="CJ39" s="828"/>
      <c r="CK39" s="828"/>
      <c r="CL39" s="828"/>
      <c r="CM39" s="828"/>
      <c r="CN39" s="828"/>
      <c r="CO39" s="828"/>
      <c r="CP39" s="828"/>
      <c r="CQ39" s="828"/>
      <c r="CR39" s="829"/>
      <c r="CS39" s="827">
        <f t="shared" si="3"/>
        <v>0</v>
      </c>
      <c r="CT39" s="828"/>
      <c r="CU39" s="828"/>
      <c r="CV39" s="828"/>
      <c r="CW39" s="828"/>
      <c r="CX39" s="828"/>
      <c r="CY39" s="828"/>
      <c r="CZ39" s="828"/>
      <c r="DA39" s="828"/>
      <c r="DB39" s="828"/>
      <c r="DC39" s="828"/>
      <c r="DD39" s="829"/>
    </row>
    <row r="40" spans="1:108" s="161" customFormat="1" ht="19.5" customHeight="1">
      <c r="A40" s="160"/>
      <c r="B40" s="814" t="s">
        <v>19</v>
      </c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4"/>
      <c r="Z40" s="814"/>
      <c r="AA40" s="814"/>
      <c r="AB40" s="814"/>
      <c r="AC40" s="814"/>
      <c r="AD40" s="814"/>
      <c r="AE40" s="814"/>
      <c r="AF40" s="814"/>
      <c r="AG40" s="814"/>
      <c r="AH40" s="814"/>
      <c r="AI40" s="814"/>
      <c r="AJ40" s="814"/>
      <c r="AK40" s="814"/>
      <c r="AL40" s="814"/>
      <c r="AM40" s="814"/>
      <c r="AN40" s="814"/>
      <c r="AO40" s="814"/>
      <c r="AP40" s="814"/>
      <c r="AQ40" s="814"/>
      <c r="AR40" s="814"/>
      <c r="AS40" s="814"/>
      <c r="AT40" s="814"/>
      <c r="AU40" s="814"/>
      <c r="AV40" s="815"/>
      <c r="AW40" s="834">
        <f>'Ф.2.3.'!BE20</f>
        <v>0</v>
      </c>
      <c r="AX40" s="835"/>
      <c r="AY40" s="835"/>
      <c r="AZ40" s="835"/>
      <c r="BA40" s="835"/>
      <c r="BB40" s="835"/>
      <c r="BC40" s="835"/>
      <c r="BD40" s="835"/>
      <c r="BE40" s="835"/>
      <c r="BF40" s="835"/>
      <c r="BG40" s="835"/>
      <c r="BH40" s="836"/>
      <c r="BI40" s="827">
        <f t="shared" si="0"/>
        <v>0</v>
      </c>
      <c r="BJ40" s="828"/>
      <c r="BK40" s="828"/>
      <c r="BL40" s="828"/>
      <c r="BM40" s="828"/>
      <c r="BN40" s="828"/>
      <c r="BO40" s="828"/>
      <c r="BP40" s="828"/>
      <c r="BQ40" s="828"/>
      <c r="BR40" s="828"/>
      <c r="BS40" s="828"/>
      <c r="BT40" s="829"/>
      <c r="BU40" s="827">
        <f t="shared" si="1"/>
        <v>0</v>
      </c>
      <c r="BV40" s="828"/>
      <c r="BW40" s="828"/>
      <c r="BX40" s="828"/>
      <c r="BY40" s="828"/>
      <c r="BZ40" s="828"/>
      <c r="CA40" s="828"/>
      <c r="CB40" s="828"/>
      <c r="CC40" s="828"/>
      <c r="CD40" s="828"/>
      <c r="CE40" s="828"/>
      <c r="CF40" s="829"/>
      <c r="CG40" s="827">
        <f t="shared" si="2"/>
        <v>0</v>
      </c>
      <c r="CH40" s="828"/>
      <c r="CI40" s="828"/>
      <c r="CJ40" s="828"/>
      <c r="CK40" s="828"/>
      <c r="CL40" s="828"/>
      <c r="CM40" s="828"/>
      <c r="CN40" s="828"/>
      <c r="CO40" s="828"/>
      <c r="CP40" s="828"/>
      <c r="CQ40" s="828"/>
      <c r="CR40" s="829"/>
      <c r="CS40" s="827">
        <f t="shared" si="3"/>
        <v>0</v>
      </c>
      <c r="CT40" s="828"/>
      <c r="CU40" s="828"/>
      <c r="CV40" s="828"/>
      <c r="CW40" s="828"/>
      <c r="CX40" s="828"/>
      <c r="CY40" s="828"/>
      <c r="CZ40" s="828"/>
      <c r="DA40" s="828"/>
      <c r="DB40" s="828"/>
      <c r="DC40" s="828"/>
      <c r="DD40" s="829"/>
    </row>
    <row r="41" spans="1:108" s="161" customFormat="1" ht="19.5" customHeight="1">
      <c r="A41" s="160"/>
      <c r="B41" s="814" t="s">
        <v>20</v>
      </c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814"/>
      <c r="AI41" s="814"/>
      <c r="AJ41" s="814"/>
      <c r="AK41" s="814"/>
      <c r="AL41" s="814"/>
      <c r="AM41" s="814"/>
      <c r="AN41" s="814"/>
      <c r="AO41" s="814"/>
      <c r="AP41" s="814"/>
      <c r="AQ41" s="814"/>
      <c r="AR41" s="814"/>
      <c r="AS41" s="814"/>
      <c r="AT41" s="814"/>
      <c r="AU41" s="814"/>
      <c r="AV41" s="815"/>
      <c r="AW41" s="834">
        <f>'Ф.2.3.'!BE22</f>
        <v>0</v>
      </c>
      <c r="AX41" s="835"/>
      <c r="AY41" s="835"/>
      <c r="AZ41" s="835"/>
      <c r="BA41" s="835"/>
      <c r="BB41" s="835"/>
      <c r="BC41" s="835"/>
      <c r="BD41" s="835"/>
      <c r="BE41" s="835"/>
      <c r="BF41" s="835"/>
      <c r="BG41" s="835"/>
      <c r="BH41" s="836"/>
      <c r="BI41" s="827">
        <f t="shared" si="0"/>
        <v>0</v>
      </c>
      <c r="BJ41" s="828"/>
      <c r="BK41" s="828"/>
      <c r="BL41" s="828"/>
      <c r="BM41" s="828"/>
      <c r="BN41" s="828"/>
      <c r="BO41" s="828"/>
      <c r="BP41" s="828"/>
      <c r="BQ41" s="828"/>
      <c r="BR41" s="828"/>
      <c r="BS41" s="828"/>
      <c r="BT41" s="829"/>
      <c r="BU41" s="827">
        <f t="shared" si="1"/>
        <v>0</v>
      </c>
      <c r="BV41" s="828"/>
      <c r="BW41" s="828"/>
      <c r="BX41" s="828"/>
      <c r="BY41" s="828"/>
      <c r="BZ41" s="828"/>
      <c r="CA41" s="828"/>
      <c r="CB41" s="828"/>
      <c r="CC41" s="828"/>
      <c r="CD41" s="828"/>
      <c r="CE41" s="828"/>
      <c r="CF41" s="829"/>
      <c r="CG41" s="827">
        <f t="shared" si="2"/>
        <v>0</v>
      </c>
      <c r="CH41" s="828"/>
      <c r="CI41" s="828"/>
      <c r="CJ41" s="828"/>
      <c r="CK41" s="828"/>
      <c r="CL41" s="828"/>
      <c r="CM41" s="828"/>
      <c r="CN41" s="828"/>
      <c r="CO41" s="828"/>
      <c r="CP41" s="828"/>
      <c r="CQ41" s="828"/>
      <c r="CR41" s="829"/>
      <c r="CS41" s="827">
        <f t="shared" si="3"/>
        <v>0</v>
      </c>
      <c r="CT41" s="828"/>
      <c r="CU41" s="828"/>
      <c r="CV41" s="828"/>
      <c r="CW41" s="828"/>
      <c r="CX41" s="828"/>
      <c r="CY41" s="828"/>
      <c r="CZ41" s="828"/>
      <c r="DA41" s="828"/>
      <c r="DB41" s="828"/>
      <c r="DC41" s="828"/>
      <c r="DD41" s="829"/>
    </row>
    <row r="42" spans="1:108" s="161" customFormat="1" ht="19.5" customHeight="1">
      <c r="A42" s="160"/>
      <c r="B42" s="814" t="s">
        <v>21</v>
      </c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4"/>
      <c r="U42" s="814"/>
      <c r="V42" s="814"/>
      <c r="W42" s="814"/>
      <c r="X42" s="814"/>
      <c r="Y42" s="814"/>
      <c r="Z42" s="814"/>
      <c r="AA42" s="814"/>
      <c r="AB42" s="814"/>
      <c r="AC42" s="814"/>
      <c r="AD42" s="814"/>
      <c r="AE42" s="814"/>
      <c r="AF42" s="814"/>
      <c r="AG42" s="814"/>
      <c r="AH42" s="814"/>
      <c r="AI42" s="814"/>
      <c r="AJ42" s="814"/>
      <c r="AK42" s="814"/>
      <c r="AL42" s="814"/>
      <c r="AM42" s="814"/>
      <c r="AN42" s="814"/>
      <c r="AO42" s="814"/>
      <c r="AP42" s="814"/>
      <c r="AQ42" s="814"/>
      <c r="AR42" s="814"/>
      <c r="AS42" s="814"/>
      <c r="AT42" s="814"/>
      <c r="AU42" s="814"/>
      <c r="AV42" s="815"/>
      <c r="AW42" s="834">
        <f>'Ф.2.3.'!BE24</f>
        <v>4</v>
      </c>
      <c r="AX42" s="835"/>
      <c r="AY42" s="835"/>
      <c r="AZ42" s="835"/>
      <c r="BA42" s="835"/>
      <c r="BB42" s="835"/>
      <c r="BC42" s="835"/>
      <c r="BD42" s="835"/>
      <c r="BE42" s="835"/>
      <c r="BF42" s="835"/>
      <c r="BG42" s="835"/>
      <c r="BH42" s="836"/>
      <c r="BI42" s="827">
        <f t="shared" si="0"/>
        <v>4</v>
      </c>
      <c r="BJ42" s="828"/>
      <c r="BK42" s="828"/>
      <c r="BL42" s="828"/>
      <c r="BM42" s="828"/>
      <c r="BN42" s="828"/>
      <c r="BO42" s="828"/>
      <c r="BP42" s="828"/>
      <c r="BQ42" s="828"/>
      <c r="BR42" s="828"/>
      <c r="BS42" s="828"/>
      <c r="BT42" s="829"/>
      <c r="BU42" s="827">
        <f t="shared" si="1"/>
        <v>4</v>
      </c>
      <c r="BV42" s="828"/>
      <c r="BW42" s="828"/>
      <c r="BX42" s="828"/>
      <c r="BY42" s="828"/>
      <c r="BZ42" s="828"/>
      <c r="CA42" s="828"/>
      <c r="CB42" s="828"/>
      <c r="CC42" s="828"/>
      <c r="CD42" s="828"/>
      <c r="CE42" s="828"/>
      <c r="CF42" s="829"/>
      <c r="CG42" s="827">
        <f t="shared" si="2"/>
        <v>4</v>
      </c>
      <c r="CH42" s="828"/>
      <c r="CI42" s="828"/>
      <c r="CJ42" s="828"/>
      <c r="CK42" s="828"/>
      <c r="CL42" s="828"/>
      <c r="CM42" s="828"/>
      <c r="CN42" s="828"/>
      <c r="CO42" s="828"/>
      <c r="CP42" s="828"/>
      <c r="CQ42" s="828"/>
      <c r="CR42" s="829"/>
      <c r="CS42" s="827">
        <f t="shared" si="3"/>
        <v>4</v>
      </c>
      <c r="CT42" s="828"/>
      <c r="CU42" s="828"/>
      <c r="CV42" s="828"/>
      <c r="CW42" s="828"/>
      <c r="CX42" s="828"/>
      <c r="CY42" s="828"/>
      <c r="CZ42" s="828"/>
      <c r="DA42" s="828"/>
      <c r="DB42" s="828"/>
      <c r="DC42" s="828"/>
      <c r="DD42" s="829"/>
    </row>
    <row r="43" spans="1:108" s="161" customFormat="1" ht="19.5" customHeight="1">
      <c r="A43" s="160"/>
      <c r="B43" s="814" t="s">
        <v>14</v>
      </c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  <c r="U43" s="814"/>
      <c r="V43" s="814"/>
      <c r="W43" s="814"/>
      <c r="X43" s="814"/>
      <c r="Y43" s="814"/>
      <c r="Z43" s="814"/>
      <c r="AA43" s="814"/>
      <c r="AB43" s="814"/>
      <c r="AC43" s="814"/>
      <c r="AD43" s="814"/>
      <c r="AE43" s="814"/>
      <c r="AF43" s="814"/>
      <c r="AG43" s="814"/>
      <c r="AH43" s="814"/>
      <c r="AI43" s="814"/>
      <c r="AJ43" s="814"/>
      <c r="AK43" s="814"/>
      <c r="AL43" s="814"/>
      <c r="AM43" s="814"/>
      <c r="AN43" s="814"/>
      <c r="AO43" s="814"/>
      <c r="AP43" s="814"/>
      <c r="AQ43" s="814"/>
      <c r="AR43" s="814"/>
      <c r="AS43" s="814"/>
      <c r="AT43" s="814"/>
      <c r="AU43" s="814"/>
      <c r="AV43" s="815"/>
      <c r="AW43" s="834">
        <f>'Ф.2.3.'!BE29</f>
        <v>7</v>
      </c>
      <c r="AX43" s="835"/>
      <c r="AY43" s="835"/>
      <c r="AZ43" s="835"/>
      <c r="BA43" s="835"/>
      <c r="BB43" s="835"/>
      <c r="BC43" s="835"/>
      <c r="BD43" s="835"/>
      <c r="BE43" s="835"/>
      <c r="BF43" s="835"/>
      <c r="BG43" s="835"/>
      <c r="BH43" s="836"/>
      <c r="BI43" s="827">
        <f t="shared" si="0"/>
        <v>7</v>
      </c>
      <c r="BJ43" s="828"/>
      <c r="BK43" s="828"/>
      <c r="BL43" s="828"/>
      <c r="BM43" s="828"/>
      <c r="BN43" s="828"/>
      <c r="BO43" s="828"/>
      <c r="BP43" s="828"/>
      <c r="BQ43" s="828"/>
      <c r="BR43" s="828"/>
      <c r="BS43" s="828"/>
      <c r="BT43" s="829"/>
      <c r="BU43" s="827">
        <f t="shared" si="1"/>
        <v>7</v>
      </c>
      <c r="BV43" s="828"/>
      <c r="BW43" s="828"/>
      <c r="BX43" s="828"/>
      <c r="BY43" s="828"/>
      <c r="BZ43" s="828"/>
      <c r="CA43" s="828"/>
      <c r="CB43" s="828"/>
      <c r="CC43" s="828"/>
      <c r="CD43" s="828"/>
      <c r="CE43" s="828"/>
      <c r="CF43" s="829"/>
      <c r="CG43" s="827">
        <f t="shared" si="2"/>
        <v>7</v>
      </c>
      <c r="CH43" s="828"/>
      <c r="CI43" s="828"/>
      <c r="CJ43" s="828"/>
      <c r="CK43" s="828"/>
      <c r="CL43" s="828"/>
      <c r="CM43" s="828"/>
      <c r="CN43" s="828"/>
      <c r="CO43" s="828"/>
      <c r="CP43" s="828"/>
      <c r="CQ43" s="828"/>
      <c r="CR43" s="829"/>
      <c r="CS43" s="827">
        <f t="shared" si="3"/>
        <v>7</v>
      </c>
      <c r="CT43" s="828"/>
      <c r="CU43" s="828"/>
      <c r="CV43" s="828"/>
      <c r="CW43" s="828"/>
      <c r="CX43" s="828"/>
      <c r="CY43" s="828"/>
      <c r="CZ43" s="828"/>
      <c r="DA43" s="828"/>
      <c r="DB43" s="828"/>
      <c r="DC43" s="828"/>
      <c r="DD43" s="829"/>
    </row>
    <row r="44" spans="1:108" s="161" customFormat="1" ht="19.5" customHeight="1">
      <c r="A44" s="160"/>
      <c r="B44" s="814" t="s">
        <v>22</v>
      </c>
      <c r="C44" s="814"/>
      <c r="D44" s="814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P44" s="814"/>
      <c r="Q44" s="814"/>
      <c r="R44" s="814"/>
      <c r="S44" s="814"/>
      <c r="T44" s="814"/>
      <c r="U44" s="814"/>
      <c r="V44" s="814"/>
      <c r="W44" s="814"/>
      <c r="X44" s="814"/>
      <c r="Y44" s="814"/>
      <c r="Z44" s="814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814"/>
      <c r="AL44" s="814"/>
      <c r="AM44" s="814"/>
      <c r="AN44" s="814"/>
      <c r="AO44" s="814"/>
      <c r="AP44" s="814"/>
      <c r="AQ44" s="814"/>
      <c r="AR44" s="814"/>
      <c r="AS44" s="814"/>
      <c r="AT44" s="814"/>
      <c r="AU44" s="814"/>
      <c r="AV44" s="815"/>
      <c r="AW44" s="834">
        <f>'Ф.2.3.'!BE33</f>
        <v>0</v>
      </c>
      <c r="AX44" s="835"/>
      <c r="AY44" s="835"/>
      <c r="AZ44" s="835"/>
      <c r="BA44" s="835"/>
      <c r="BB44" s="835"/>
      <c r="BC44" s="835"/>
      <c r="BD44" s="835"/>
      <c r="BE44" s="835"/>
      <c r="BF44" s="835"/>
      <c r="BG44" s="835"/>
      <c r="BH44" s="836"/>
      <c r="BI44" s="827">
        <f t="shared" si="0"/>
        <v>0</v>
      </c>
      <c r="BJ44" s="828"/>
      <c r="BK44" s="828"/>
      <c r="BL44" s="828"/>
      <c r="BM44" s="828"/>
      <c r="BN44" s="828"/>
      <c r="BO44" s="828"/>
      <c r="BP44" s="828"/>
      <c r="BQ44" s="828"/>
      <c r="BR44" s="828"/>
      <c r="BS44" s="828"/>
      <c r="BT44" s="829"/>
      <c r="BU44" s="827">
        <f t="shared" si="1"/>
        <v>0</v>
      </c>
      <c r="BV44" s="828"/>
      <c r="BW44" s="828"/>
      <c r="BX44" s="828"/>
      <c r="BY44" s="828"/>
      <c r="BZ44" s="828"/>
      <c r="CA44" s="828"/>
      <c r="CB44" s="828"/>
      <c r="CC44" s="828"/>
      <c r="CD44" s="828"/>
      <c r="CE44" s="828"/>
      <c r="CF44" s="829"/>
      <c r="CG44" s="827">
        <f t="shared" si="2"/>
        <v>0</v>
      </c>
      <c r="CH44" s="828"/>
      <c r="CI44" s="828"/>
      <c r="CJ44" s="828"/>
      <c r="CK44" s="828"/>
      <c r="CL44" s="828"/>
      <c r="CM44" s="828"/>
      <c r="CN44" s="828"/>
      <c r="CO44" s="828"/>
      <c r="CP44" s="828"/>
      <c r="CQ44" s="828"/>
      <c r="CR44" s="829"/>
      <c r="CS44" s="827">
        <f t="shared" si="3"/>
        <v>0</v>
      </c>
      <c r="CT44" s="828"/>
      <c r="CU44" s="828"/>
      <c r="CV44" s="828"/>
      <c r="CW44" s="828"/>
      <c r="CX44" s="828"/>
      <c r="CY44" s="828"/>
      <c r="CZ44" s="828"/>
      <c r="DA44" s="828"/>
      <c r="DB44" s="828"/>
      <c r="DC44" s="828"/>
      <c r="DD44" s="829"/>
    </row>
    <row r="45" spans="1:108" s="161" customFormat="1" ht="19.5" customHeight="1">
      <c r="A45" s="160"/>
      <c r="B45" s="814" t="s">
        <v>23</v>
      </c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C45" s="814"/>
      <c r="AD45" s="814"/>
      <c r="AE45" s="814"/>
      <c r="AF45" s="814"/>
      <c r="AG45" s="814"/>
      <c r="AH45" s="814"/>
      <c r="AI45" s="814"/>
      <c r="AJ45" s="814"/>
      <c r="AK45" s="814"/>
      <c r="AL45" s="814"/>
      <c r="AM45" s="814"/>
      <c r="AN45" s="814"/>
      <c r="AO45" s="814"/>
      <c r="AP45" s="814"/>
      <c r="AQ45" s="814"/>
      <c r="AR45" s="814"/>
      <c r="AS45" s="814"/>
      <c r="AT45" s="814"/>
      <c r="AU45" s="814"/>
      <c r="AV45" s="815"/>
      <c r="AW45" s="834">
        <f>'Ф.2.3.'!BE34</f>
        <v>0.005</v>
      </c>
      <c r="AX45" s="835"/>
      <c r="AY45" s="835"/>
      <c r="AZ45" s="835"/>
      <c r="BA45" s="835"/>
      <c r="BB45" s="835"/>
      <c r="BC45" s="835"/>
      <c r="BD45" s="835"/>
      <c r="BE45" s="835"/>
      <c r="BF45" s="835"/>
      <c r="BG45" s="835"/>
      <c r="BH45" s="836"/>
      <c r="BI45" s="827">
        <f t="shared" si="0"/>
        <v>0.005</v>
      </c>
      <c r="BJ45" s="828"/>
      <c r="BK45" s="828"/>
      <c r="BL45" s="828"/>
      <c r="BM45" s="828"/>
      <c r="BN45" s="828"/>
      <c r="BO45" s="828"/>
      <c r="BP45" s="828"/>
      <c r="BQ45" s="828"/>
      <c r="BR45" s="828"/>
      <c r="BS45" s="828"/>
      <c r="BT45" s="829"/>
      <c r="BU45" s="827">
        <f t="shared" si="1"/>
        <v>0.005</v>
      </c>
      <c r="BV45" s="828"/>
      <c r="BW45" s="828"/>
      <c r="BX45" s="828"/>
      <c r="BY45" s="828"/>
      <c r="BZ45" s="828"/>
      <c r="CA45" s="828"/>
      <c r="CB45" s="828"/>
      <c r="CC45" s="828"/>
      <c r="CD45" s="828"/>
      <c r="CE45" s="828"/>
      <c r="CF45" s="829"/>
      <c r="CG45" s="827">
        <f t="shared" si="2"/>
        <v>0.005</v>
      </c>
      <c r="CH45" s="828"/>
      <c r="CI45" s="828"/>
      <c r="CJ45" s="828"/>
      <c r="CK45" s="828"/>
      <c r="CL45" s="828"/>
      <c r="CM45" s="828"/>
      <c r="CN45" s="828"/>
      <c r="CO45" s="828"/>
      <c r="CP45" s="828"/>
      <c r="CQ45" s="828"/>
      <c r="CR45" s="829"/>
      <c r="CS45" s="827">
        <f t="shared" si="3"/>
        <v>0.005</v>
      </c>
      <c r="CT45" s="828"/>
      <c r="CU45" s="828"/>
      <c r="CV45" s="828"/>
      <c r="CW45" s="828"/>
      <c r="CX45" s="828"/>
      <c r="CY45" s="828"/>
      <c r="CZ45" s="828"/>
      <c r="DA45" s="828"/>
      <c r="DB45" s="828"/>
      <c r="DC45" s="828"/>
      <c r="DD45" s="829"/>
    </row>
    <row r="46" spans="1:108" s="161" customFormat="1" ht="19.5" customHeight="1">
      <c r="A46" s="160"/>
      <c r="B46" s="814" t="s">
        <v>24</v>
      </c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814"/>
      <c r="AB46" s="814"/>
      <c r="AC46" s="814"/>
      <c r="AD46" s="814"/>
      <c r="AE46" s="814"/>
      <c r="AF46" s="814"/>
      <c r="AG46" s="814"/>
      <c r="AH46" s="814"/>
      <c r="AI46" s="814"/>
      <c r="AJ46" s="814"/>
      <c r="AK46" s="814"/>
      <c r="AL46" s="814"/>
      <c r="AM46" s="814"/>
      <c r="AN46" s="814"/>
      <c r="AO46" s="814"/>
      <c r="AP46" s="814"/>
      <c r="AQ46" s="814"/>
      <c r="AR46" s="814"/>
      <c r="AS46" s="814"/>
      <c r="AT46" s="814"/>
      <c r="AU46" s="814"/>
      <c r="AV46" s="815"/>
      <c r="AW46" s="834">
        <f>'Ф.2.3.'!BE35</f>
        <v>0</v>
      </c>
      <c r="AX46" s="835"/>
      <c r="AY46" s="835"/>
      <c r="AZ46" s="835"/>
      <c r="BA46" s="835"/>
      <c r="BB46" s="835"/>
      <c r="BC46" s="835"/>
      <c r="BD46" s="835"/>
      <c r="BE46" s="835"/>
      <c r="BF46" s="835"/>
      <c r="BG46" s="835"/>
      <c r="BH46" s="836"/>
      <c r="BI46" s="827">
        <f t="shared" si="0"/>
        <v>0</v>
      </c>
      <c r="BJ46" s="828"/>
      <c r="BK46" s="828"/>
      <c r="BL46" s="828"/>
      <c r="BM46" s="828"/>
      <c r="BN46" s="828"/>
      <c r="BO46" s="828"/>
      <c r="BP46" s="828"/>
      <c r="BQ46" s="828"/>
      <c r="BR46" s="828"/>
      <c r="BS46" s="828"/>
      <c r="BT46" s="829"/>
      <c r="BU46" s="827">
        <f t="shared" si="1"/>
        <v>0</v>
      </c>
      <c r="BV46" s="828"/>
      <c r="BW46" s="828"/>
      <c r="BX46" s="828"/>
      <c r="BY46" s="828"/>
      <c r="BZ46" s="828"/>
      <c r="CA46" s="828"/>
      <c r="CB46" s="828"/>
      <c r="CC46" s="828"/>
      <c r="CD46" s="828"/>
      <c r="CE46" s="828"/>
      <c r="CF46" s="829"/>
      <c r="CG46" s="827">
        <f t="shared" si="2"/>
        <v>0</v>
      </c>
      <c r="CH46" s="828"/>
      <c r="CI46" s="828"/>
      <c r="CJ46" s="828"/>
      <c r="CK46" s="828"/>
      <c r="CL46" s="828"/>
      <c r="CM46" s="828"/>
      <c r="CN46" s="828"/>
      <c r="CO46" s="828"/>
      <c r="CP46" s="828"/>
      <c r="CQ46" s="828"/>
      <c r="CR46" s="829"/>
      <c r="CS46" s="827">
        <f t="shared" si="3"/>
        <v>0</v>
      </c>
      <c r="CT46" s="828"/>
      <c r="CU46" s="828"/>
      <c r="CV46" s="828"/>
      <c r="CW46" s="828"/>
      <c r="CX46" s="828"/>
      <c r="CY46" s="828"/>
      <c r="CZ46" s="828"/>
      <c r="DA46" s="828"/>
      <c r="DB46" s="828"/>
      <c r="DC46" s="828"/>
      <c r="DD46" s="829"/>
    </row>
    <row r="47" spans="1:108" s="161" customFormat="1" ht="19.5" customHeight="1">
      <c r="A47" s="160"/>
      <c r="B47" s="814" t="s">
        <v>16</v>
      </c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4"/>
      <c r="AJ47" s="814"/>
      <c r="AK47" s="814"/>
      <c r="AL47" s="814"/>
      <c r="AM47" s="814"/>
      <c r="AN47" s="814"/>
      <c r="AO47" s="814"/>
      <c r="AP47" s="814"/>
      <c r="AQ47" s="814"/>
      <c r="AR47" s="814"/>
      <c r="AS47" s="814"/>
      <c r="AT47" s="814"/>
      <c r="AU47" s="814"/>
      <c r="AV47" s="815"/>
      <c r="AW47" s="834">
        <f>'Ф.2.3.'!BE38</f>
        <v>0</v>
      </c>
      <c r="AX47" s="835"/>
      <c r="AY47" s="835"/>
      <c r="AZ47" s="835"/>
      <c r="BA47" s="835"/>
      <c r="BB47" s="835"/>
      <c r="BC47" s="835"/>
      <c r="BD47" s="835"/>
      <c r="BE47" s="835"/>
      <c r="BF47" s="835"/>
      <c r="BG47" s="835"/>
      <c r="BH47" s="836"/>
      <c r="BI47" s="827">
        <f t="shared" si="0"/>
        <v>0</v>
      </c>
      <c r="BJ47" s="828"/>
      <c r="BK47" s="828"/>
      <c r="BL47" s="828"/>
      <c r="BM47" s="828"/>
      <c r="BN47" s="828"/>
      <c r="BO47" s="828"/>
      <c r="BP47" s="828"/>
      <c r="BQ47" s="828"/>
      <c r="BR47" s="828"/>
      <c r="BS47" s="828"/>
      <c r="BT47" s="829"/>
      <c r="BU47" s="827">
        <f t="shared" si="1"/>
        <v>0</v>
      </c>
      <c r="BV47" s="828"/>
      <c r="BW47" s="828"/>
      <c r="BX47" s="828"/>
      <c r="BY47" s="828"/>
      <c r="BZ47" s="828"/>
      <c r="CA47" s="828"/>
      <c r="CB47" s="828"/>
      <c r="CC47" s="828"/>
      <c r="CD47" s="828"/>
      <c r="CE47" s="828"/>
      <c r="CF47" s="829"/>
      <c r="CG47" s="827">
        <f t="shared" si="2"/>
        <v>0</v>
      </c>
      <c r="CH47" s="828"/>
      <c r="CI47" s="828"/>
      <c r="CJ47" s="828"/>
      <c r="CK47" s="828"/>
      <c r="CL47" s="828"/>
      <c r="CM47" s="828"/>
      <c r="CN47" s="828"/>
      <c r="CO47" s="828"/>
      <c r="CP47" s="828"/>
      <c r="CQ47" s="828"/>
      <c r="CR47" s="829"/>
      <c r="CS47" s="827">
        <f t="shared" si="3"/>
        <v>0</v>
      </c>
      <c r="CT47" s="828"/>
      <c r="CU47" s="828"/>
      <c r="CV47" s="828"/>
      <c r="CW47" s="828"/>
      <c r="CX47" s="828"/>
      <c r="CY47" s="828"/>
      <c r="CZ47" s="828"/>
      <c r="DA47" s="828"/>
      <c r="DB47" s="828"/>
      <c r="DC47" s="828"/>
      <c r="DD47" s="829"/>
    </row>
    <row r="48" spans="1:108" s="161" customFormat="1" ht="19.5" customHeight="1">
      <c r="A48" s="160"/>
      <c r="B48" s="814" t="s">
        <v>9</v>
      </c>
      <c r="C48" s="814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  <c r="S48" s="814"/>
      <c r="T48" s="814"/>
      <c r="U48" s="814"/>
      <c r="V48" s="814"/>
      <c r="W48" s="814"/>
      <c r="X48" s="814"/>
      <c r="Y48" s="814"/>
      <c r="Z48" s="814"/>
      <c r="AA48" s="814"/>
      <c r="AB48" s="814"/>
      <c r="AC48" s="814"/>
      <c r="AD48" s="814"/>
      <c r="AE48" s="814"/>
      <c r="AF48" s="814"/>
      <c r="AG48" s="814"/>
      <c r="AH48" s="814"/>
      <c r="AI48" s="814"/>
      <c r="AJ48" s="814"/>
      <c r="AK48" s="814"/>
      <c r="AL48" s="814"/>
      <c r="AM48" s="814"/>
      <c r="AN48" s="814"/>
      <c r="AO48" s="814"/>
      <c r="AP48" s="814"/>
      <c r="AQ48" s="814"/>
      <c r="AR48" s="814"/>
      <c r="AS48" s="814"/>
      <c r="AT48" s="814"/>
      <c r="AU48" s="814"/>
      <c r="AV48" s="815"/>
      <c r="AW48" s="834">
        <f>'Ф.2.3.'!BE42</f>
        <v>1</v>
      </c>
      <c r="AX48" s="835"/>
      <c r="AY48" s="835"/>
      <c r="AZ48" s="835"/>
      <c r="BA48" s="835"/>
      <c r="BB48" s="835"/>
      <c r="BC48" s="835"/>
      <c r="BD48" s="835"/>
      <c r="BE48" s="835"/>
      <c r="BF48" s="835"/>
      <c r="BG48" s="835"/>
      <c r="BH48" s="836"/>
      <c r="BI48" s="827">
        <f t="shared" si="0"/>
        <v>1</v>
      </c>
      <c r="BJ48" s="828"/>
      <c r="BK48" s="828"/>
      <c r="BL48" s="828"/>
      <c r="BM48" s="828"/>
      <c r="BN48" s="828"/>
      <c r="BO48" s="828"/>
      <c r="BP48" s="828"/>
      <c r="BQ48" s="828"/>
      <c r="BR48" s="828"/>
      <c r="BS48" s="828"/>
      <c r="BT48" s="829"/>
      <c r="BU48" s="827">
        <f t="shared" si="1"/>
        <v>1</v>
      </c>
      <c r="BV48" s="828"/>
      <c r="BW48" s="828"/>
      <c r="BX48" s="828"/>
      <c r="BY48" s="828"/>
      <c r="BZ48" s="828"/>
      <c r="CA48" s="828"/>
      <c r="CB48" s="828"/>
      <c r="CC48" s="828"/>
      <c r="CD48" s="828"/>
      <c r="CE48" s="828"/>
      <c r="CF48" s="829"/>
      <c r="CG48" s="827">
        <f t="shared" si="2"/>
        <v>1</v>
      </c>
      <c r="CH48" s="828"/>
      <c r="CI48" s="828"/>
      <c r="CJ48" s="828"/>
      <c r="CK48" s="828"/>
      <c r="CL48" s="828"/>
      <c r="CM48" s="828"/>
      <c r="CN48" s="828"/>
      <c r="CO48" s="828"/>
      <c r="CP48" s="828"/>
      <c r="CQ48" s="828"/>
      <c r="CR48" s="829"/>
      <c r="CS48" s="827">
        <f t="shared" si="3"/>
        <v>1</v>
      </c>
      <c r="CT48" s="828"/>
      <c r="CU48" s="828"/>
      <c r="CV48" s="828"/>
      <c r="CW48" s="828"/>
      <c r="CX48" s="828"/>
      <c r="CY48" s="828"/>
      <c r="CZ48" s="828"/>
      <c r="DA48" s="828"/>
      <c r="DB48" s="828"/>
      <c r="DC48" s="828"/>
      <c r="DD48" s="829"/>
    </row>
    <row r="49" spans="1:108" s="161" customFormat="1" ht="19.5" customHeight="1">
      <c r="A49" s="160"/>
      <c r="B49" s="814" t="s">
        <v>25</v>
      </c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814"/>
      <c r="AC49" s="814"/>
      <c r="AD49" s="814"/>
      <c r="AE49" s="814"/>
      <c r="AF49" s="814"/>
      <c r="AG49" s="814"/>
      <c r="AH49" s="814"/>
      <c r="AI49" s="814"/>
      <c r="AJ49" s="814"/>
      <c r="AK49" s="814"/>
      <c r="AL49" s="814"/>
      <c r="AM49" s="814"/>
      <c r="AN49" s="814"/>
      <c r="AO49" s="814"/>
      <c r="AP49" s="814"/>
      <c r="AQ49" s="814"/>
      <c r="AR49" s="814"/>
      <c r="AS49" s="814"/>
      <c r="AT49" s="814"/>
      <c r="AU49" s="814"/>
      <c r="AV49" s="815"/>
      <c r="AW49" s="834">
        <f>'Ф.2.3.'!BE44</f>
        <v>0</v>
      </c>
      <c r="AX49" s="835"/>
      <c r="AY49" s="835"/>
      <c r="AZ49" s="835"/>
      <c r="BA49" s="835"/>
      <c r="BB49" s="835"/>
      <c r="BC49" s="835"/>
      <c r="BD49" s="835"/>
      <c r="BE49" s="835"/>
      <c r="BF49" s="835"/>
      <c r="BG49" s="835"/>
      <c r="BH49" s="836"/>
      <c r="BI49" s="827">
        <f t="shared" si="0"/>
        <v>0</v>
      </c>
      <c r="BJ49" s="828"/>
      <c r="BK49" s="828"/>
      <c r="BL49" s="828"/>
      <c r="BM49" s="828"/>
      <c r="BN49" s="828"/>
      <c r="BO49" s="828"/>
      <c r="BP49" s="828"/>
      <c r="BQ49" s="828"/>
      <c r="BR49" s="828"/>
      <c r="BS49" s="828"/>
      <c r="BT49" s="829"/>
      <c r="BU49" s="827">
        <f t="shared" si="1"/>
        <v>0</v>
      </c>
      <c r="BV49" s="828"/>
      <c r="BW49" s="828"/>
      <c r="BX49" s="828"/>
      <c r="BY49" s="828"/>
      <c r="BZ49" s="828"/>
      <c r="CA49" s="828"/>
      <c r="CB49" s="828"/>
      <c r="CC49" s="828"/>
      <c r="CD49" s="828"/>
      <c r="CE49" s="828"/>
      <c r="CF49" s="829"/>
      <c r="CG49" s="827">
        <f t="shared" si="2"/>
        <v>0</v>
      </c>
      <c r="CH49" s="828"/>
      <c r="CI49" s="828"/>
      <c r="CJ49" s="828"/>
      <c r="CK49" s="828"/>
      <c r="CL49" s="828"/>
      <c r="CM49" s="828"/>
      <c r="CN49" s="828"/>
      <c r="CO49" s="828"/>
      <c r="CP49" s="828"/>
      <c r="CQ49" s="828"/>
      <c r="CR49" s="829"/>
      <c r="CS49" s="827">
        <f t="shared" si="3"/>
        <v>0</v>
      </c>
      <c r="CT49" s="828"/>
      <c r="CU49" s="828"/>
      <c r="CV49" s="828"/>
      <c r="CW49" s="828"/>
      <c r="CX49" s="828"/>
      <c r="CY49" s="828"/>
      <c r="CZ49" s="828"/>
      <c r="DA49" s="828"/>
      <c r="DB49" s="828"/>
      <c r="DC49" s="828"/>
      <c r="DD49" s="829"/>
    </row>
    <row r="50" spans="1:108" s="161" customFormat="1" ht="38.25" customHeight="1">
      <c r="A50" s="160"/>
      <c r="B50" s="860" t="s">
        <v>26</v>
      </c>
      <c r="C50" s="860"/>
      <c r="D50" s="860"/>
      <c r="E50" s="860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0"/>
      <c r="AD50" s="860"/>
      <c r="AE50" s="860"/>
      <c r="AF50" s="860"/>
      <c r="AG50" s="860"/>
      <c r="AH50" s="860"/>
      <c r="AI50" s="860"/>
      <c r="AJ50" s="860"/>
      <c r="AK50" s="860"/>
      <c r="AL50" s="860"/>
      <c r="AM50" s="860"/>
      <c r="AN50" s="860"/>
      <c r="AO50" s="860"/>
      <c r="AP50" s="860"/>
      <c r="AQ50" s="860"/>
      <c r="AR50" s="860"/>
      <c r="AS50" s="860"/>
      <c r="AT50" s="860"/>
      <c r="AU50" s="860"/>
      <c r="AV50" s="861"/>
      <c r="AW50" s="850">
        <f>0.1*AW12+0.7*AW26+0.2*AW35</f>
        <v>0.8975</v>
      </c>
      <c r="AX50" s="851"/>
      <c r="AY50" s="851"/>
      <c r="AZ50" s="851"/>
      <c r="BA50" s="851"/>
      <c r="BB50" s="851"/>
      <c r="BC50" s="851"/>
      <c r="BD50" s="851"/>
      <c r="BE50" s="851"/>
      <c r="BF50" s="851"/>
      <c r="BG50" s="851"/>
      <c r="BH50" s="852"/>
      <c r="BI50" s="853">
        <f>0.1*BI12+0.7*BI26+0.2*BI35</f>
        <v>0.8975</v>
      </c>
      <c r="BJ50" s="854"/>
      <c r="BK50" s="854"/>
      <c r="BL50" s="854"/>
      <c r="BM50" s="854"/>
      <c r="BN50" s="854"/>
      <c r="BO50" s="854"/>
      <c r="BP50" s="854"/>
      <c r="BQ50" s="854"/>
      <c r="BR50" s="854"/>
      <c r="BS50" s="854"/>
      <c r="BT50" s="855"/>
      <c r="BU50" s="853">
        <f>0.1*BU12+0.7*BU26+0.2*BU35</f>
        <v>0.8975</v>
      </c>
      <c r="BV50" s="854"/>
      <c r="BW50" s="854"/>
      <c r="BX50" s="854"/>
      <c r="BY50" s="854"/>
      <c r="BZ50" s="854"/>
      <c r="CA50" s="854"/>
      <c r="CB50" s="854"/>
      <c r="CC50" s="854"/>
      <c r="CD50" s="854"/>
      <c r="CE50" s="854"/>
      <c r="CF50" s="855"/>
      <c r="CG50" s="853">
        <f>0.1*CG12+0.7*CG26+0.2*CG35</f>
        <v>0.8975</v>
      </c>
      <c r="CH50" s="854"/>
      <c r="CI50" s="854"/>
      <c r="CJ50" s="854"/>
      <c r="CK50" s="854"/>
      <c r="CL50" s="854"/>
      <c r="CM50" s="854"/>
      <c r="CN50" s="854"/>
      <c r="CO50" s="854"/>
      <c r="CP50" s="854"/>
      <c r="CQ50" s="854"/>
      <c r="CR50" s="855"/>
      <c r="CS50" s="853">
        <f>0.1*CS12+0.7*CS26+0.2*CS35</f>
        <v>0.8975</v>
      </c>
      <c r="CT50" s="854"/>
      <c r="CU50" s="854"/>
      <c r="CV50" s="854"/>
      <c r="CW50" s="854"/>
      <c r="CX50" s="854"/>
      <c r="CY50" s="854"/>
      <c r="CZ50" s="854"/>
      <c r="DA50" s="854"/>
      <c r="DB50" s="854"/>
      <c r="DC50" s="854"/>
      <c r="DD50" s="855"/>
    </row>
    <row r="51" spans="1:108" s="32" customFormat="1" ht="26.25" customHeight="1">
      <c r="A51" s="163"/>
      <c r="B51" s="858" t="s">
        <v>27</v>
      </c>
      <c r="C51" s="859"/>
      <c r="D51" s="859"/>
      <c r="E51" s="859"/>
      <c r="F51" s="859"/>
      <c r="G51" s="859"/>
      <c r="H51" s="859"/>
      <c r="I51" s="859"/>
      <c r="J51" s="859"/>
      <c r="K51" s="859"/>
      <c r="L51" s="859"/>
      <c r="M51" s="859"/>
      <c r="N51" s="859"/>
      <c r="O51" s="859"/>
      <c r="P51" s="859"/>
      <c r="Q51" s="859"/>
      <c r="R51" s="859"/>
      <c r="S51" s="859"/>
      <c r="T51" s="859"/>
      <c r="U51" s="859"/>
      <c r="V51" s="859"/>
      <c r="W51" s="859"/>
      <c r="X51" s="859"/>
      <c r="Y51" s="859"/>
      <c r="Z51" s="859"/>
      <c r="AA51" s="859"/>
      <c r="AB51" s="859"/>
      <c r="AC51" s="859"/>
      <c r="AD51" s="859"/>
      <c r="AE51" s="859"/>
      <c r="AF51" s="859"/>
      <c r="AG51" s="859"/>
      <c r="AH51" s="859"/>
      <c r="AI51" s="859"/>
      <c r="AJ51" s="859"/>
      <c r="AK51" s="859"/>
      <c r="AL51" s="859"/>
      <c r="AM51" s="859"/>
      <c r="AN51" s="859"/>
      <c r="AO51" s="859"/>
      <c r="AP51" s="859"/>
      <c r="AQ51" s="859"/>
      <c r="AR51" s="859"/>
      <c r="AS51" s="859"/>
      <c r="AT51" s="859"/>
      <c r="AU51" s="859"/>
      <c r="AV51" s="859"/>
      <c r="AW51" s="859"/>
      <c r="AX51" s="859"/>
      <c r="AY51" s="859"/>
      <c r="AZ51" s="859"/>
      <c r="BA51" s="859"/>
      <c r="BB51" s="859"/>
      <c r="BC51" s="859"/>
      <c r="BD51" s="859"/>
      <c r="BE51" s="859"/>
      <c r="BF51" s="859"/>
      <c r="BG51" s="859"/>
      <c r="BH51" s="859"/>
      <c r="BI51" s="859"/>
      <c r="BJ51" s="859"/>
      <c r="BK51" s="859"/>
      <c r="BL51" s="859"/>
      <c r="BM51" s="859"/>
      <c r="BN51" s="859"/>
      <c r="BO51" s="859"/>
      <c r="BP51" s="859"/>
      <c r="BQ51" s="859"/>
      <c r="BR51" s="859"/>
      <c r="BS51" s="859"/>
      <c r="BT51" s="859"/>
      <c r="BU51" s="859"/>
      <c r="BV51" s="859"/>
      <c r="BW51" s="859"/>
      <c r="BX51" s="859"/>
      <c r="BY51" s="859"/>
      <c r="BZ51" s="859"/>
      <c r="CA51" s="859"/>
      <c r="CB51" s="859"/>
      <c r="CC51" s="859"/>
      <c r="CD51" s="859"/>
      <c r="CE51" s="859"/>
      <c r="CF51" s="859"/>
      <c r="CG51" s="859"/>
      <c r="CH51" s="859"/>
      <c r="CI51" s="859"/>
      <c r="CJ51" s="859"/>
      <c r="CK51" s="859"/>
      <c r="CL51" s="859"/>
      <c r="CM51" s="859"/>
      <c r="CN51" s="859"/>
      <c r="CO51" s="859"/>
      <c r="CP51" s="859"/>
      <c r="CQ51" s="859"/>
      <c r="CR51" s="859"/>
      <c r="CS51" s="859"/>
      <c r="CT51" s="859"/>
      <c r="CU51" s="859"/>
      <c r="CV51" s="859"/>
      <c r="CW51" s="859"/>
      <c r="CX51" s="859"/>
      <c r="CY51" s="859"/>
      <c r="CZ51" s="859"/>
      <c r="DA51" s="859"/>
      <c r="DB51" s="859"/>
      <c r="DC51" s="859"/>
      <c r="DD51" s="164"/>
    </row>
    <row r="52" spans="1:108" s="32" customFormat="1" ht="24.75" customHeight="1">
      <c r="A52" s="165"/>
      <c r="B52" s="856" t="s">
        <v>28</v>
      </c>
      <c r="C52" s="857"/>
      <c r="D52" s="857"/>
      <c r="E52" s="857"/>
      <c r="F52" s="857"/>
      <c r="G52" s="857"/>
      <c r="H52" s="857"/>
      <c r="I52" s="857"/>
      <c r="J52" s="857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7"/>
      <c r="AA52" s="857"/>
      <c r="AB52" s="857"/>
      <c r="AC52" s="857"/>
      <c r="AD52" s="857"/>
      <c r="AE52" s="857"/>
      <c r="AF52" s="857"/>
      <c r="AG52" s="857"/>
      <c r="AH52" s="857"/>
      <c r="AI52" s="857"/>
      <c r="AJ52" s="857"/>
      <c r="AK52" s="857"/>
      <c r="AL52" s="857"/>
      <c r="AM52" s="857"/>
      <c r="AN52" s="857"/>
      <c r="AO52" s="857"/>
      <c r="AP52" s="857"/>
      <c r="AQ52" s="857"/>
      <c r="AR52" s="857"/>
      <c r="AS52" s="857"/>
      <c r="AT52" s="857"/>
      <c r="AU52" s="857"/>
      <c r="AV52" s="857"/>
      <c r="AW52" s="857"/>
      <c r="AX52" s="857"/>
      <c r="AY52" s="857"/>
      <c r="AZ52" s="857"/>
      <c r="BA52" s="857"/>
      <c r="BB52" s="857"/>
      <c r="BC52" s="857"/>
      <c r="BD52" s="857"/>
      <c r="BE52" s="857"/>
      <c r="BF52" s="857"/>
      <c r="BG52" s="857"/>
      <c r="BH52" s="857"/>
      <c r="BI52" s="857"/>
      <c r="BJ52" s="857"/>
      <c r="BK52" s="857"/>
      <c r="BL52" s="857"/>
      <c r="BM52" s="857"/>
      <c r="BN52" s="857"/>
      <c r="BO52" s="857"/>
      <c r="BP52" s="857"/>
      <c r="BQ52" s="857"/>
      <c r="BR52" s="857"/>
      <c r="BS52" s="857"/>
      <c r="BT52" s="857"/>
      <c r="BU52" s="857"/>
      <c r="BV52" s="857"/>
      <c r="BW52" s="857"/>
      <c r="BX52" s="857"/>
      <c r="BY52" s="857"/>
      <c r="BZ52" s="857"/>
      <c r="CA52" s="857"/>
      <c r="CB52" s="857"/>
      <c r="CC52" s="857"/>
      <c r="CD52" s="857"/>
      <c r="CE52" s="857"/>
      <c r="CF52" s="857"/>
      <c r="CG52" s="857"/>
      <c r="CH52" s="857"/>
      <c r="CI52" s="857"/>
      <c r="CJ52" s="857"/>
      <c r="CK52" s="857"/>
      <c r="CL52" s="857"/>
      <c r="CM52" s="857"/>
      <c r="CN52" s="857"/>
      <c r="CO52" s="857"/>
      <c r="CP52" s="857"/>
      <c r="CQ52" s="857"/>
      <c r="CR52" s="857"/>
      <c r="CS52" s="857"/>
      <c r="CT52" s="857"/>
      <c r="CU52" s="857"/>
      <c r="CV52" s="857"/>
      <c r="CW52" s="857"/>
      <c r="CX52" s="857"/>
      <c r="CY52" s="857"/>
      <c r="CZ52" s="857"/>
      <c r="DA52" s="857"/>
      <c r="DB52" s="857"/>
      <c r="DC52" s="857"/>
      <c r="DD52" s="166"/>
    </row>
    <row r="53" spans="1:108" s="161" customFormat="1" ht="16.5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9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</row>
    <row r="55" spans="6:103" ht="15">
      <c r="F55" s="862" t="str">
        <f>'Ф.2.1.'!F58</f>
        <v>Генеральный директор</v>
      </c>
      <c r="G55" s="862"/>
      <c r="H55" s="862"/>
      <c r="I55" s="862"/>
      <c r="J55" s="862"/>
      <c r="K55" s="862"/>
      <c r="L55" s="862"/>
      <c r="M55" s="862"/>
      <c r="N55" s="862"/>
      <c r="O55" s="862"/>
      <c r="P55" s="862"/>
      <c r="Q55" s="862"/>
      <c r="R55" s="862"/>
      <c r="S55" s="862"/>
      <c r="T55" s="862"/>
      <c r="U55" s="862"/>
      <c r="V55" s="862"/>
      <c r="W55" s="862"/>
      <c r="X55" s="862"/>
      <c r="Y55" s="862"/>
      <c r="Z55" s="862"/>
      <c r="AA55" s="862"/>
      <c r="AB55" s="862"/>
      <c r="AC55" s="862"/>
      <c r="AD55" s="862"/>
      <c r="AE55" s="862"/>
      <c r="AF55" s="862"/>
      <c r="AG55" s="862"/>
      <c r="AH55" s="862"/>
      <c r="AI55" s="862"/>
      <c r="AJ55" s="862"/>
      <c r="AK55" s="862"/>
      <c r="AL55" s="862"/>
      <c r="AM55" s="862"/>
      <c r="AN55" s="862"/>
      <c r="AO55" s="862"/>
      <c r="AP55" s="862"/>
      <c r="AQ55" s="862"/>
      <c r="AR55" s="862"/>
      <c r="AS55" s="862"/>
      <c r="AU55" s="603" t="str">
        <f>'Ф.2.1.'!AU58</f>
        <v>А.Н. Шутов</v>
      </c>
      <c r="AV55" s="603"/>
      <c r="AW55" s="603"/>
      <c r="AX55" s="603"/>
      <c r="AY55" s="603"/>
      <c r="AZ55" s="603"/>
      <c r="BA55" s="603"/>
      <c r="BB55" s="603"/>
      <c r="BC55" s="603"/>
      <c r="BD55" s="603"/>
      <c r="BE55" s="603"/>
      <c r="BF55" s="603"/>
      <c r="BG55" s="603"/>
      <c r="BH55" s="603"/>
      <c r="BI55" s="603"/>
      <c r="BJ55" s="603"/>
      <c r="BK55" s="603"/>
      <c r="BL55" s="603"/>
      <c r="BM55" s="603"/>
      <c r="BN55" s="603"/>
      <c r="BO55" s="603"/>
      <c r="BP55" s="603"/>
      <c r="BQ55" s="603"/>
      <c r="BR55" s="603"/>
      <c r="BS55" s="603"/>
      <c r="BT55" s="603"/>
      <c r="BU55" s="603"/>
      <c r="BV55" s="603"/>
      <c r="BW55" s="603"/>
      <c r="BX55" s="603"/>
      <c r="BY55" s="603"/>
      <c r="BZ55" s="603"/>
      <c r="CA55" s="603"/>
      <c r="CB55" s="603"/>
      <c r="CC55" s="603"/>
      <c r="CE55" s="603"/>
      <c r="CF55" s="603"/>
      <c r="CG55" s="603"/>
      <c r="CH55" s="603"/>
      <c r="CI55" s="603"/>
      <c r="CJ55" s="603"/>
      <c r="CK55" s="603"/>
      <c r="CL55" s="603"/>
      <c r="CM55" s="603"/>
      <c r="CN55" s="603"/>
      <c r="CO55" s="603"/>
      <c r="CP55" s="603"/>
      <c r="CQ55" s="603"/>
      <c r="CR55" s="603"/>
      <c r="CS55" s="603"/>
      <c r="CT55" s="603"/>
      <c r="CU55" s="603"/>
      <c r="CV55" s="603"/>
      <c r="CW55" s="603"/>
      <c r="CX55" s="603"/>
      <c r="CY55" s="603"/>
    </row>
    <row r="56" spans="6:103" ht="15">
      <c r="F56" s="594" t="s">
        <v>189</v>
      </c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  <c r="Y56" s="594"/>
      <c r="Z56" s="594"/>
      <c r="AA56" s="594"/>
      <c r="AB56" s="594"/>
      <c r="AC56" s="594"/>
      <c r="AD56" s="594"/>
      <c r="AE56" s="594"/>
      <c r="AF56" s="594"/>
      <c r="AG56" s="594"/>
      <c r="AH56" s="594"/>
      <c r="AI56" s="594"/>
      <c r="AJ56" s="594"/>
      <c r="AK56" s="594"/>
      <c r="AL56" s="594"/>
      <c r="AM56" s="594"/>
      <c r="AN56" s="594"/>
      <c r="AO56" s="594"/>
      <c r="AP56" s="594"/>
      <c r="AQ56" s="594"/>
      <c r="AR56" s="594"/>
      <c r="AS56" s="594"/>
      <c r="AT56" s="52"/>
      <c r="AU56" s="594" t="s">
        <v>190</v>
      </c>
      <c r="AV56" s="594"/>
      <c r="AW56" s="594"/>
      <c r="AX56" s="594"/>
      <c r="AY56" s="594"/>
      <c r="AZ56" s="594"/>
      <c r="BA56" s="594"/>
      <c r="BB56" s="594"/>
      <c r="BC56" s="594"/>
      <c r="BD56" s="594"/>
      <c r="BE56" s="594"/>
      <c r="BF56" s="594"/>
      <c r="BG56" s="594"/>
      <c r="BH56" s="594"/>
      <c r="BI56" s="594"/>
      <c r="BJ56" s="594"/>
      <c r="BK56" s="594"/>
      <c r="BL56" s="594"/>
      <c r="BM56" s="594"/>
      <c r="BN56" s="594"/>
      <c r="BO56" s="594"/>
      <c r="BP56" s="594"/>
      <c r="BQ56" s="594"/>
      <c r="BR56" s="594"/>
      <c r="BS56" s="594"/>
      <c r="BT56" s="594"/>
      <c r="BU56" s="594"/>
      <c r="BV56" s="594"/>
      <c r="BW56" s="594"/>
      <c r="BX56" s="594"/>
      <c r="BY56" s="594"/>
      <c r="BZ56" s="594"/>
      <c r="CA56" s="594"/>
      <c r="CB56" s="594"/>
      <c r="CC56" s="594"/>
      <c r="CD56" s="52"/>
      <c r="CE56" s="594" t="s">
        <v>191</v>
      </c>
      <c r="CF56" s="594"/>
      <c r="CG56" s="594"/>
      <c r="CH56" s="594"/>
      <c r="CI56" s="594"/>
      <c r="CJ56" s="594"/>
      <c r="CK56" s="594"/>
      <c r="CL56" s="594"/>
      <c r="CM56" s="594"/>
      <c r="CN56" s="594"/>
      <c r="CO56" s="594"/>
      <c r="CP56" s="594"/>
      <c r="CQ56" s="594"/>
      <c r="CR56" s="594"/>
      <c r="CS56" s="594"/>
      <c r="CT56" s="594"/>
      <c r="CU56" s="594"/>
      <c r="CV56" s="594"/>
      <c r="CW56" s="594"/>
      <c r="CX56" s="594"/>
      <c r="CY56" s="594"/>
    </row>
  </sheetData>
  <sheetProtection/>
  <mergeCells count="260">
    <mergeCell ref="F55:AS55"/>
    <mergeCell ref="AU55:CC55"/>
    <mergeCell ref="CE55:CY55"/>
    <mergeCell ref="F56:AS56"/>
    <mergeCell ref="AU56:CC56"/>
    <mergeCell ref="CE56:CY56"/>
    <mergeCell ref="AW50:BH50"/>
    <mergeCell ref="BI50:BT50"/>
    <mergeCell ref="BU50:CF50"/>
    <mergeCell ref="CG50:CR50"/>
    <mergeCell ref="CS50:DD50"/>
    <mergeCell ref="B52:DC52"/>
    <mergeCell ref="B51:DC51"/>
    <mergeCell ref="B50:AV50"/>
    <mergeCell ref="B48:AV48"/>
    <mergeCell ref="AW48:BH48"/>
    <mergeCell ref="BI48:BT48"/>
    <mergeCell ref="BU48:CF48"/>
    <mergeCell ref="B49:AV49"/>
    <mergeCell ref="AW49:BH49"/>
    <mergeCell ref="BI49:BT49"/>
    <mergeCell ref="BU49:CF49"/>
    <mergeCell ref="BI46:BT46"/>
    <mergeCell ref="BU46:CF46"/>
    <mergeCell ref="CG49:CR49"/>
    <mergeCell ref="CS49:DD49"/>
    <mergeCell ref="CG48:CR48"/>
    <mergeCell ref="CS48:DD48"/>
    <mergeCell ref="CG47:CR47"/>
    <mergeCell ref="CS47:DD47"/>
    <mergeCell ref="CG46:CR46"/>
    <mergeCell ref="CS46:DD46"/>
    <mergeCell ref="CG44:CR44"/>
    <mergeCell ref="CS44:DD44"/>
    <mergeCell ref="B47:AV47"/>
    <mergeCell ref="AW47:BH47"/>
    <mergeCell ref="BI47:BT47"/>
    <mergeCell ref="BU47:CF47"/>
    <mergeCell ref="CG45:CR45"/>
    <mergeCell ref="CS45:DD45"/>
    <mergeCell ref="B46:AV46"/>
    <mergeCell ref="AW46:BH46"/>
    <mergeCell ref="B45:AV45"/>
    <mergeCell ref="AW45:BH45"/>
    <mergeCell ref="B44:AV44"/>
    <mergeCell ref="AW44:BH44"/>
    <mergeCell ref="BI44:BT44"/>
    <mergeCell ref="BU44:CF44"/>
    <mergeCell ref="BI45:BT45"/>
    <mergeCell ref="BU45:CF45"/>
    <mergeCell ref="B43:AV43"/>
    <mergeCell ref="AW43:BH43"/>
    <mergeCell ref="BI43:BT43"/>
    <mergeCell ref="BU43:CF43"/>
    <mergeCell ref="CG41:CR41"/>
    <mergeCell ref="CS41:DD41"/>
    <mergeCell ref="B42:AV42"/>
    <mergeCell ref="AW42:BH42"/>
    <mergeCell ref="BI42:BT42"/>
    <mergeCell ref="BU42:CF42"/>
    <mergeCell ref="CG43:CR43"/>
    <mergeCell ref="CS43:DD43"/>
    <mergeCell ref="CG42:CR42"/>
    <mergeCell ref="CS42:DD42"/>
    <mergeCell ref="CG40:CR40"/>
    <mergeCell ref="CS40:DD40"/>
    <mergeCell ref="B41:AV41"/>
    <mergeCell ref="AW41:BH41"/>
    <mergeCell ref="B40:AV40"/>
    <mergeCell ref="AW40:BH40"/>
    <mergeCell ref="BI40:BT40"/>
    <mergeCell ref="BU40:CF40"/>
    <mergeCell ref="BI41:BT41"/>
    <mergeCell ref="BU41:CF41"/>
    <mergeCell ref="B39:AV39"/>
    <mergeCell ref="AW39:BH39"/>
    <mergeCell ref="BI39:BT39"/>
    <mergeCell ref="BU39:CF39"/>
    <mergeCell ref="CG37:CR37"/>
    <mergeCell ref="CS37:DD37"/>
    <mergeCell ref="B38:AV38"/>
    <mergeCell ref="AW38:BH38"/>
    <mergeCell ref="BI38:BT38"/>
    <mergeCell ref="BU38:CF38"/>
    <mergeCell ref="CG39:CR39"/>
    <mergeCell ref="CS39:DD39"/>
    <mergeCell ref="CG38:CR38"/>
    <mergeCell ref="CS38:DD38"/>
    <mergeCell ref="CG36:CR36"/>
    <mergeCell ref="CS36:DD36"/>
    <mergeCell ref="B37:AV37"/>
    <mergeCell ref="AW37:BH37"/>
    <mergeCell ref="B36:AV36"/>
    <mergeCell ref="AW36:BH36"/>
    <mergeCell ref="BI36:BT36"/>
    <mergeCell ref="BU36:CF36"/>
    <mergeCell ref="BI37:BT37"/>
    <mergeCell ref="BU37:CF37"/>
    <mergeCell ref="B35:AV35"/>
    <mergeCell ref="AW35:BH35"/>
    <mergeCell ref="BI35:BT35"/>
    <mergeCell ref="BU35:CF35"/>
    <mergeCell ref="CG33:CR33"/>
    <mergeCell ref="CS33:DD33"/>
    <mergeCell ref="B34:AV34"/>
    <mergeCell ref="AW34:BH34"/>
    <mergeCell ref="BI34:BT34"/>
    <mergeCell ref="BU34:CF34"/>
    <mergeCell ref="CG35:CR35"/>
    <mergeCell ref="CS35:DD35"/>
    <mergeCell ref="CG34:CR34"/>
    <mergeCell ref="CS34:DD34"/>
    <mergeCell ref="CG32:CR32"/>
    <mergeCell ref="CS32:DD32"/>
    <mergeCell ref="B33:AV33"/>
    <mergeCell ref="AW33:BH33"/>
    <mergeCell ref="B32:AV32"/>
    <mergeCell ref="AW32:BH32"/>
    <mergeCell ref="BI32:BT32"/>
    <mergeCell ref="BU32:CF32"/>
    <mergeCell ref="BI33:BT33"/>
    <mergeCell ref="BU33:CF33"/>
    <mergeCell ref="B31:AV31"/>
    <mergeCell ref="AW31:BH31"/>
    <mergeCell ref="BI31:BT31"/>
    <mergeCell ref="BU31:CF31"/>
    <mergeCell ref="CG29:CR29"/>
    <mergeCell ref="CS29:DD29"/>
    <mergeCell ref="B30:AV30"/>
    <mergeCell ref="AW30:BH30"/>
    <mergeCell ref="BI30:BT30"/>
    <mergeCell ref="BU30:CF30"/>
    <mergeCell ref="CG31:CR31"/>
    <mergeCell ref="CS31:DD31"/>
    <mergeCell ref="CG30:CR30"/>
    <mergeCell ref="CS30:DD30"/>
    <mergeCell ref="CG28:CR28"/>
    <mergeCell ref="CS28:DD28"/>
    <mergeCell ref="B29:AV29"/>
    <mergeCell ref="AW29:BH29"/>
    <mergeCell ref="B28:AV28"/>
    <mergeCell ref="AW28:BH28"/>
    <mergeCell ref="BI28:BT28"/>
    <mergeCell ref="BU28:CF28"/>
    <mergeCell ref="BI29:BT29"/>
    <mergeCell ref="BU29:CF29"/>
    <mergeCell ref="B27:AV27"/>
    <mergeCell ref="AW27:BH27"/>
    <mergeCell ref="BI27:BT27"/>
    <mergeCell ref="BU27:CF27"/>
    <mergeCell ref="CG25:CR25"/>
    <mergeCell ref="CS25:DD25"/>
    <mergeCell ref="B26:AV26"/>
    <mergeCell ref="AW26:BH26"/>
    <mergeCell ref="BI26:BT26"/>
    <mergeCell ref="BU26:CF26"/>
    <mergeCell ref="CG27:CR27"/>
    <mergeCell ref="CS27:DD27"/>
    <mergeCell ref="CG26:CR26"/>
    <mergeCell ref="CS26:DD26"/>
    <mergeCell ref="CG24:CR24"/>
    <mergeCell ref="CS24:DD24"/>
    <mergeCell ref="B25:AV25"/>
    <mergeCell ref="AW25:BH25"/>
    <mergeCell ref="B24:AV24"/>
    <mergeCell ref="AW24:BH24"/>
    <mergeCell ref="BI24:BT24"/>
    <mergeCell ref="BU24:CF24"/>
    <mergeCell ref="BI25:BT25"/>
    <mergeCell ref="BU25:CF25"/>
    <mergeCell ref="B23:AV23"/>
    <mergeCell ref="AW23:BH23"/>
    <mergeCell ref="BI23:BT23"/>
    <mergeCell ref="BU23:CF23"/>
    <mergeCell ref="CG21:CR21"/>
    <mergeCell ref="CS21:DD21"/>
    <mergeCell ref="B22:AV22"/>
    <mergeCell ref="AW22:BH22"/>
    <mergeCell ref="BI22:BT22"/>
    <mergeCell ref="BU22:CF22"/>
    <mergeCell ref="CG23:CR23"/>
    <mergeCell ref="CS23:DD23"/>
    <mergeCell ref="CG22:CR22"/>
    <mergeCell ref="CS22:DD22"/>
    <mergeCell ref="CG20:CR20"/>
    <mergeCell ref="CS20:DD20"/>
    <mergeCell ref="B21:AV21"/>
    <mergeCell ref="AW21:BH21"/>
    <mergeCell ref="B20:AV20"/>
    <mergeCell ref="AW20:BH20"/>
    <mergeCell ref="BI20:BT20"/>
    <mergeCell ref="BU20:CF20"/>
    <mergeCell ref="BI21:BT21"/>
    <mergeCell ref="BU21:CF21"/>
    <mergeCell ref="B19:AV19"/>
    <mergeCell ref="AW19:BH19"/>
    <mergeCell ref="BI19:BT19"/>
    <mergeCell ref="BU19:CF19"/>
    <mergeCell ref="CG17:CR17"/>
    <mergeCell ref="CS17:DD17"/>
    <mergeCell ref="B18:AV18"/>
    <mergeCell ref="AW18:BH18"/>
    <mergeCell ref="BI18:BT18"/>
    <mergeCell ref="BU18:CF18"/>
    <mergeCell ref="CG19:CR19"/>
    <mergeCell ref="CS19:DD19"/>
    <mergeCell ref="CG18:CR18"/>
    <mergeCell ref="CS18:DD18"/>
    <mergeCell ref="CG16:CR16"/>
    <mergeCell ref="CS16:DD16"/>
    <mergeCell ref="CS15:DD15"/>
    <mergeCell ref="AW13:BH13"/>
    <mergeCell ref="B17:AV17"/>
    <mergeCell ref="AW17:BH17"/>
    <mergeCell ref="B16:AV16"/>
    <mergeCell ref="AW16:BH16"/>
    <mergeCell ref="BI16:BT16"/>
    <mergeCell ref="BU16:CF16"/>
    <mergeCell ref="BI17:BT17"/>
    <mergeCell ref="BU17:CF17"/>
    <mergeCell ref="AW9:DD9"/>
    <mergeCell ref="CI11:CP11"/>
    <mergeCell ref="CG14:CR14"/>
    <mergeCell ref="CS14:DD14"/>
    <mergeCell ref="CS12:DD12"/>
    <mergeCell ref="B15:AV15"/>
    <mergeCell ref="AW15:BH15"/>
    <mergeCell ref="BI15:BT15"/>
    <mergeCell ref="BU15:CF15"/>
    <mergeCell ref="CG15:CR15"/>
    <mergeCell ref="BI13:BT13"/>
    <mergeCell ref="AY11:BF11"/>
    <mergeCell ref="BU13:CF13"/>
    <mergeCell ref="CG13:CR13"/>
    <mergeCell ref="CS13:DD13"/>
    <mergeCell ref="A9:AV9"/>
    <mergeCell ref="BU12:CF12"/>
    <mergeCell ref="CG12:CR12"/>
    <mergeCell ref="BW10:CD10"/>
    <mergeCell ref="CI10:CP10"/>
    <mergeCell ref="B12:AV12"/>
    <mergeCell ref="AW12:BH12"/>
    <mergeCell ref="BI12:BT12"/>
    <mergeCell ref="K7:CT7"/>
    <mergeCell ref="B14:AV14"/>
    <mergeCell ref="AW14:BH14"/>
    <mergeCell ref="BI14:BT14"/>
    <mergeCell ref="BU14:CF14"/>
    <mergeCell ref="B13:AV13"/>
    <mergeCell ref="BK11:BR11"/>
    <mergeCell ref="A3:DD3"/>
    <mergeCell ref="A4:DD4"/>
    <mergeCell ref="A5:DD5"/>
    <mergeCell ref="K6:CT6"/>
    <mergeCell ref="CU10:DB10"/>
    <mergeCell ref="B10:AV11"/>
    <mergeCell ref="AY10:BF10"/>
    <mergeCell ref="BK10:BR10"/>
    <mergeCell ref="CU11:DB11"/>
    <mergeCell ref="BW11:CD11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
</oddHeader>
    <oddFooter>&amp;R&amp;P</oddFooter>
  </headerFooter>
  <rowBreaks count="1" manualBreakCount="1">
    <brk id="41" max="10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2:AA1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6.25390625" style="235" customWidth="1"/>
    <col min="2" max="2" width="52.375" style="235" customWidth="1"/>
    <col min="3" max="3" width="24.25390625" style="235" customWidth="1"/>
    <col min="4" max="4" width="28.125" style="235" customWidth="1"/>
    <col min="5" max="16384" width="9.125" style="235" customWidth="1"/>
  </cols>
  <sheetData>
    <row r="2" ht="15">
      <c r="D2" s="236"/>
    </row>
    <row r="3" spans="1:4" ht="27.75" customHeight="1">
      <c r="A3" s="863" t="s">
        <v>63</v>
      </c>
      <c r="B3" s="863"/>
      <c r="C3" s="863"/>
      <c r="D3" s="863"/>
    </row>
    <row r="4" spans="1:4" ht="15">
      <c r="A4" s="864" t="s">
        <v>351</v>
      </c>
      <c r="B4" s="864"/>
      <c r="C4" s="864"/>
      <c r="D4" s="864"/>
    </row>
    <row r="5" spans="1:4" ht="15">
      <c r="A5" s="864" t="s">
        <v>58</v>
      </c>
      <c r="B5" s="864"/>
      <c r="C5" s="864"/>
      <c r="D5" s="864"/>
    </row>
    <row r="6" ht="15">
      <c r="A6" s="237"/>
    </row>
    <row r="7" ht="15">
      <c r="A7" s="238"/>
    </row>
    <row r="8" spans="1:4" ht="75">
      <c r="A8" s="239" t="s">
        <v>31</v>
      </c>
      <c r="B8" s="240" t="s">
        <v>64</v>
      </c>
      <c r="C8" s="239" t="s">
        <v>59</v>
      </c>
      <c r="D8" s="239" t="s">
        <v>65</v>
      </c>
    </row>
    <row r="9" spans="1:27" ht="30">
      <c r="A9" s="239">
        <v>1</v>
      </c>
      <c r="B9" s="240" t="s">
        <v>66</v>
      </c>
      <c r="C9" s="253">
        <v>60.53</v>
      </c>
      <c r="D9" s="239" t="s">
        <v>353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1:7" ht="30">
      <c r="A10" s="243" t="s">
        <v>67</v>
      </c>
      <c r="B10" s="240" t="s">
        <v>68</v>
      </c>
      <c r="C10" s="254">
        <v>60.47</v>
      </c>
      <c r="D10" s="239" t="s">
        <v>353</v>
      </c>
      <c r="G10" s="244"/>
    </row>
    <row r="11" spans="1:7" ht="45">
      <c r="A11" s="239">
        <v>2</v>
      </c>
      <c r="B11" s="240" t="s">
        <v>69</v>
      </c>
      <c r="C11" s="234">
        <f>C10/C9</f>
        <v>0.9990087559887658</v>
      </c>
      <c r="D11" s="239" t="s">
        <v>70</v>
      </c>
      <c r="G11" s="245"/>
    </row>
    <row r="12" spans="1:4" ht="45">
      <c r="A12" s="239">
        <v>3</v>
      </c>
      <c r="B12" s="240" t="s">
        <v>71</v>
      </c>
      <c r="C12" s="239">
        <f>'ф.1.2.'!CU7</f>
        <v>37</v>
      </c>
      <c r="D12" s="239" t="s">
        <v>72</v>
      </c>
    </row>
    <row r="13" spans="1:6" ht="15">
      <c r="A13" s="239">
        <v>4</v>
      </c>
      <c r="B13" s="240" t="s">
        <v>60</v>
      </c>
      <c r="C13" s="241">
        <v>262</v>
      </c>
      <c r="D13" s="257"/>
      <c r="E13" s="259"/>
      <c r="F13" s="258"/>
    </row>
    <row r="14" spans="1:8" ht="18">
      <c r="A14" s="239">
        <v>5</v>
      </c>
      <c r="B14" s="240" t="s">
        <v>75</v>
      </c>
      <c r="C14" s="255">
        <v>20.92</v>
      </c>
      <c r="D14" s="257"/>
      <c r="E14" s="258"/>
      <c r="F14" s="259"/>
      <c r="G14" s="259"/>
      <c r="H14" s="259"/>
    </row>
    <row r="15" spans="1:4" ht="30">
      <c r="A15" s="239">
        <v>6</v>
      </c>
      <c r="B15" s="240" t="s">
        <v>73</v>
      </c>
      <c r="C15" s="256">
        <v>5</v>
      </c>
      <c r="D15" s="239" t="s">
        <v>61</v>
      </c>
    </row>
    <row r="16" spans="1:4" ht="30">
      <c r="A16" s="239">
        <v>7</v>
      </c>
      <c r="B16" s="240" t="s">
        <v>74</v>
      </c>
      <c r="C16" s="256">
        <v>7</v>
      </c>
      <c r="D16" s="239" t="s">
        <v>62</v>
      </c>
    </row>
    <row r="17" spans="1:4" ht="15">
      <c r="A17" s="246"/>
      <c r="B17" s="247"/>
      <c r="C17" s="246"/>
      <c r="D17" s="246"/>
    </row>
    <row r="18" spans="1:4" ht="26.25" customHeight="1">
      <c r="A18" s="248"/>
      <c r="B18" s="249" t="s">
        <v>363</v>
      </c>
      <c r="C18" s="250"/>
      <c r="D18" s="249" t="s">
        <v>364</v>
      </c>
    </row>
    <row r="19" spans="1:4" ht="202.5" customHeight="1">
      <c r="A19" s="865" t="s">
        <v>76</v>
      </c>
      <c r="B19" s="865"/>
      <c r="C19" s="865"/>
      <c r="D19" s="865"/>
    </row>
  </sheetData>
  <sheetProtection/>
  <mergeCells count="4">
    <mergeCell ref="A3:D3"/>
    <mergeCell ref="A4:D4"/>
    <mergeCell ref="A5:D5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CZ31"/>
  <sheetViews>
    <sheetView tabSelected="1" zoomScaleSheetLayoutView="100" zoomScalePageLayoutView="0" workbookViewId="0" topLeftCell="A4">
      <selection activeCell="EN20" sqref="EN20"/>
    </sheetView>
  </sheetViews>
  <sheetFormatPr defaultColWidth="0.875" defaultRowHeight="12.75"/>
  <cols>
    <col min="1" max="16384" width="0.875" style="49" customWidth="1"/>
  </cols>
  <sheetData>
    <row r="1" s="182" customFormat="1" ht="15.75">
      <c r="CZ1" s="183" t="s">
        <v>57</v>
      </c>
    </row>
    <row r="2" s="182" customFormat="1" ht="6" customHeight="1">
      <c r="CZ2" s="183"/>
    </row>
    <row r="3" s="184" customFormat="1" ht="12">
      <c r="CZ3" s="220" t="s">
        <v>81</v>
      </c>
    </row>
    <row r="4" s="182" customFormat="1" ht="15.75"/>
    <row r="5" spans="1:104" s="182" customFormat="1" ht="31.5" customHeight="1">
      <c r="A5" s="420" t="s">
        <v>82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</row>
    <row r="6" spans="6:99" s="182" customFormat="1" ht="15.75">
      <c r="F6" s="446" t="s">
        <v>351</v>
      </c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</row>
    <row r="7" spans="6:99" s="182" customFormat="1" ht="15.75">
      <c r="F7" s="424" t="s">
        <v>83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</row>
    <row r="9" spans="1:104" s="189" customFormat="1" ht="31.5" customHeight="1">
      <c r="A9" s="450" t="s">
        <v>84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2"/>
      <c r="AT9" s="450" t="s">
        <v>85</v>
      </c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2"/>
      <c r="BX9" s="450" t="s">
        <v>203</v>
      </c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2"/>
    </row>
    <row r="10" spans="1:104" s="222" customFormat="1" ht="47.25" customHeight="1">
      <c r="A10" s="221"/>
      <c r="B10" s="879" t="s">
        <v>201</v>
      </c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79"/>
      <c r="X10" s="879"/>
      <c r="Y10" s="879"/>
      <c r="Z10" s="879"/>
      <c r="AA10" s="879"/>
      <c r="AB10" s="879"/>
      <c r="AC10" s="879"/>
      <c r="AD10" s="879"/>
      <c r="AE10" s="879"/>
      <c r="AF10" s="879"/>
      <c r="AG10" s="879"/>
      <c r="AH10" s="879"/>
      <c r="AI10" s="879"/>
      <c r="AJ10" s="879"/>
      <c r="AK10" s="879"/>
      <c r="AL10" s="879"/>
      <c r="AM10" s="879"/>
      <c r="AN10" s="879"/>
      <c r="AO10" s="879"/>
      <c r="AP10" s="879"/>
      <c r="AQ10" s="879"/>
      <c r="AR10" s="879"/>
      <c r="AS10" s="880"/>
      <c r="AT10" s="899" t="s">
        <v>37</v>
      </c>
      <c r="AU10" s="867"/>
      <c r="AV10" s="867"/>
      <c r="AW10" s="867"/>
      <c r="AX10" s="867"/>
      <c r="AY10" s="867"/>
      <c r="AZ10" s="867"/>
      <c r="BA10" s="867"/>
      <c r="BB10" s="867"/>
      <c r="BC10" s="867"/>
      <c r="BD10" s="867"/>
      <c r="BE10" s="867"/>
      <c r="BF10" s="867"/>
      <c r="BG10" s="867"/>
      <c r="BH10" s="867"/>
      <c r="BI10" s="867"/>
      <c r="BJ10" s="867"/>
      <c r="BK10" s="867"/>
      <c r="BL10" s="867"/>
      <c r="BM10" s="867"/>
      <c r="BN10" s="867"/>
      <c r="BO10" s="867"/>
      <c r="BP10" s="867"/>
      <c r="BQ10" s="867"/>
      <c r="BR10" s="867"/>
      <c r="BS10" s="867"/>
      <c r="BT10" s="867"/>
      <c r="BU10" s="867"/>
      <c r="BV10" s="867"/>
      <c r="BW10" s="868"/>
      <c r="BX10" s="900">
        <f>'ф.1.2.'!CU10</f>
        <v>0</v>
      </c>
      <c r="BY10" s="901"/>
      <c r="BZ10" s="901"/>
      <c r="CA10" s="901"/>
      <c r="CB10" s="901"/>
      <c r="CC10" s="901"/>
      <c r="CD10" s="901"/>
      <c r="CE10" s="901"/>
      <c r="CF10" s="901"/>
      <c r="CG10" s="901"/>
      <c r="CH10" s="901"/>
      <c r="CI10" s="901"/>
      <c r="CJ10" s="901"/>
      <c r="CK10" s="901"/>
      <c r="CL10" s="901"/>
      <c r="CM10" s="901"/>
      <c r="CN10" s="901"/>
      <c r="CO10" s="901"/>
      <c r="CP10" s="901"/>
      <c r="CQ10" s="901"/>
      <c r="CR10" s="901"/>
      <c r="CS10" s="901"/>
      <c r="CT10" s="901"/>
      <c r="CU10" s="901"/>
      <c r="CV10" s="901"/>
      <c r="CW10" s="901"/>
      <c r="CX10" s="901"/>
      <c r="CY10" s="901"/>
      <c r="CZ10" s="902"/>
    </row>
    <row r="11" spans="1:104" s="222" customFormat="1" ht="33.75" customHeight="1">
      <c r="A11" s="223"/>
      <c r="B11" s="879" t="s">
        <v>91</v>
      </c>
      <c r="C11" s="879"/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79"/>
      <c r="S11" s="879"/>
      <c r="T11" s="879"/>
      <c r="U11" s="879"/>
      <c r="V11" s="879"/>
      <c r="W11" s="879"/>
      <c r="X11" s="879"/>
      <c r="Y11" s="879"/>
      <c r="Z11" s="879"/>
      <c r="AA11" s="879"/>
      <c r="AB11" s="879"/>
      <c r="AC11" s="879"/>
      <c r="AD11" s="879"/>
      <c r="AE11" s="879"/>
      <c r="AF11" s="879"/>
      <c r="AG11" s="879"/>
      <c r="AH11" s="879"/>
      <c r="AI11" s="879"/>
      <c r="AJ11" s="879"/>
      <c r="AK11" s="879"/>
      <c r="AL11" s="879"/>
      <c r="AM11" s="879"/>
      <c r="AN11" s="879"/>
      <c r="AO11" s="879"/>
      <c r="AP11" s="879"/>
      <c r="AQ11" s="879"/>
      <c r="AR11" s="879"/>
      <c r="AS11" s="880"/>
      <c r="AT11" s="899" t="s">
        <v>47</v>
      </c>
      <c r="AU11" s="867"/>
      <c r="AV11" s="867"/>
      <c r="AW11" s="867"/>
      <c r="AX11" s="867"/>
      <c r="AY11" s="867"/>
      <c r="AZ11" s="867"/>
      <c r="BA11" s="867"/>
      <c r="BB11" s="867"/>
      <c r="BC11" s="867"/>
      <c r="BD11" s="867"/>
      <c r="BE11" s="867"/>
      <c r="BF11" s="867"/>
      <c r="BG11" s="867"/>
      <c r="BH11" s="867"/>
      <c r="BI11" s="867"/>
      <c r="BJ11" s="867"/>
      <c r="BK11" s="867"/>
      <c r="BL11" s="867"/>
      <c r="BM11" s="867"/>
      <c r="BN11" s="867"/>
      <c r="BO11" s="867"/>
      <c r="BP11" s="867"/>
      <c r="BQ11" s="867"/>
      <c r="BR11" s="867"/>
      <c r="BS11" s="867"/>
      <c r="BT11" s="867"/>
      <c r="BU11" s="867"/>
      <c r="BV11" s="867"/>
      <c r="BW11" s="868"/>
      <c r="BX11" s="896">
        <v>0</v>
      </c>
      <c r="BY11" s="897"/>
      <c r="BZ11" s="897"/>
      <c r="CA11" s="897"/>
      <c r="CB11" s="897"/>
      <c r="CC11" s="897"/>
      <c r="CD11" s="897"/>
      <c r="CE11" s="897"/>
      <c r="CF11" s="897"/>
      <c r="CG11" s="897"/>
      <c r="CH11" s="897"/>
      <c r="CI11" s="897"/>
      <c r="CJ11" s="897"/>
      <c r="CK11" s="897"/>
      <c r="CL11" s="897"/>
      <c r="CM11" s="897"/>
      <c r="CN11" s="897"/>
      <c r="CO11" s="897"/>
      <c r="CP11" s="897"/>
      <c r="CQ11" s="897"/>
      <c r="CR11" s="897"/>
      <c r="CS11" s="897"/>
      <c r="CT11" s="897"/>
      <c r="CU11" s="897"/>
      <c r="CV11" s="897"/>
      <c r="CW11" s="897"/>
      <c r="CX11" s="897"/>
      <c r="CY11" s="897"/>
      <c r="CZ11" s="898"/>
    </row>
    <row r="12" spans="1:104" s="222" customFormat="1" ht="47.25" customHeight="1">
      <c r="A12" s="223"/>
      <c r="B12" s="879" t="s">
        <v>54</v>
      </c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  <c r="AH12" s="879"/>
      <c r="AI12" s="879"/>
      <c r="AJ12" s="879"/>
      <c r="AK12" s="879"/>
      <c r="AL12" s="879"/>
      <c r="AM12" s="879"/>
      <c r="AN12" s="879"/>
      <c r="AO12" s="879"/>
      <c r="AP12" s="879"/>
      <c r="AQ12" s="879"/>
      <c r="AR12" s="879"/>
      <c r="AS12" s="880"/>
      <c r="AT12" s="899" t="s">
        <v>45</v>
      </c>
      <c r="AU12" s="867"/>
      <c r="AV12" s="867"/>
      <c r="AW12" s="867"/>
      <c r="AX12" s="867"/>
      <c r="AY12" s="867"/>
      <c r="AZ12" s="867"/>
      <c r="BA12" s="867"/>
      <c r="BB12" s="867"/>
      <c r="BC12" s="867"/>
      <c r="BD12" s="867"/>
      <c r="BE12" s="867"/>
      <c r="BF12" s="867"/>
      <c r="BG12" s="867"/>
      <c r="BH12" s="867"/>
      <c r="BI12" s="867"/>
      <c r="BJ12" s="867"/>
      <c r="BK12" s="867"/>
      <c r="BL12" s="867"/>
      <c r="BM12" s="867"/>
      <c r="BN12" s="867"/>
      <c r="BO12" s="867"/>
      <c r="BP12" s="867"/>
      <c r="BQ12" s="867"/>
      <c r="BR12" s="867"/>
      <c r="BS12" s="867"/>
      <c r="BT12" s="867"/>
      <c r="BU12" s="867"/>
      <c r="BV12" s="867"/>
      <c r="BW12" s="868"/>
      <c r="BX12" s="900">
        <v>0</v>
      </c>
      <c r="BY12" s="901"/>
      <c r="BZ12" s="901"/>
      <c r="CA12" s="901"/>
      <c r="CB12" s="901"/>
      <c r="CC12" s="901"/>
      <c r="CD12" s="901"/>
      <c r="CE12" s="901"/>
      <c r="CF12" s="901"/>
      <c r="CG12" s="901"/>
      <c r="CH12" s="901"/>
      <c r="CI12" s="901"/>
      <c r="CJ12" s="901"/>
      <c r="CK12" s="901"/>
      <c r="CL12" s="901"/>
      <c r="CM12" s="901"/>
      <c r="CN12" s="901"/>
      <c r="CO12" s="901"/>
      <c r="CP12" s="901"/>
      <c r="CQ12" s="901"/>
      <c r="CR12" s="901"/>
      <c r="CS12" s="901"/>
      <c r="CT12" s="901"/>
      <c r="CU12" s="901"/>
      <c r="CV12" s="901"/>
      <c r="CW12" s="901"/>
      <c r="CX12" s="901"/>
      <c r="CY12" s="901"/>
      <c r="CZ12" s="902"/>
    </row>
    <row r="13" spans="1:104" s="222" customFormat="1" ht="47.25" customHeight="1">
      <c r="A13" s="223"/>
      <c r="B13" s="879" t="s">
        <v>92</v>
      </c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9"/>
      <c r="S13" s="879"/>
      <c r="T13" s="879"/>
      <c r="U13" s="879"/>
      <c r="V13" s="879"/>
      <c r="W13" s="879"/>
      <c r="X13" s="879"/>
      <c r="Y13" s="879"/>
      <c r="Z13" s="879"/>
      <c r="AA13" s="879"/>
      <c r="AB13" s="879"/>
      <c r="AC13" s="879"/>
      <c r="AD13" s="879"/>
      <c r="AE13" s="879"/>
      <c r="AF13" s="879"/>
      <c r="AG13" s="879"/>
      <c r="AH13" s="879"/>
      <c r="AI13" s="879"/>
      <c r="AJ13" s="879"/>
      <c r="AK13" s="879"/>
      <c r="AL13" s="879"/>
      <c r="AM13" s="879"/>
      <c r="AN13" s="879"/>
      <c r="AO13" s="879"/>
      <c r="AP13" s="879"/>
      <c r="AQ13" s="879"/>
      <c r="AR13" s="879"/>
      <c r="AS13" s="880"/>
      <c r="AT13" s="899" t="s">
        <v>46</v>
      </c>
      <c r="AU13" s="867"/>
      <c r="AV13" s="867"/>
      <c r="AW13" s="867"/>
      <c r="AX13" s="867"/>
      <c r="AY13" s="867"/>
      <c r="AZ13" s="867"/>
      <c r="BA13" s="867"/>
      <c r="BB13" s="867"/>
      <c r="BC13" s="867"/>
      <c r="BD13" s="867"/>
      <c r="BE13" s="867"/>
      <c r="BF13" s="867"/>
      <c r="BG13" s="867"/>
      <c r="BH13" s="867"/>
      <c r="BI13" s="867"/>
      <c r="BJ13" s="867"/>
      <c r="BK13" s="867"/>
      <c r="BL13" s="867"/>
      <c r="BM13" s="867"/>
      <c r="BN13" s="867"/>
      <c r="BO13" s="867"/>
      <c r="BP13" s="867"/>
      <c r="BQ13" s="867"/>
      <c r="BR13" s="867"/>
      <c r="BS13" s="867"/>
      <c r="BT13" s="867"/>
      <c r="BU13" s="867"/>
      <c r="BV13" s="867"/>
      <c r="BW13" s="868"/>
      <c r="BX13" s="900">
        <v>0</v>
      </c>
      <c r="BY13" s="901"/>
      <c r="BZ13" s="901"/>
      <c r="CA13" s="901"/>
      <c r="CB13" s="901"/>
      <c r="CC13" s="901"/>
      <c r="CD13" s="901"/>
      <c r="CE13" s="901"/>
      <c r="CF13" s="901"/>
      <c r="CG13" s="901"/>
      <c r="CH13" s="901"/>
      <c r="CI13" s="901"/>
      <c r="CJ13" s="901"/>
      <c r="CK13" s="901"/>
      <c r="CL13" s="901"/>
      <c r="CM13" s="901"/>
      <c r="CN13" s="901"/>
      <c r="CO13" s="901"/>
      <c r="CP13" s="901"/>
      <c r="CQ13" s="901"/>
      <c r="CR13" s="901"/>
      <c r="CS13" s="901"/>
      <c r="CT13" s="901"/>
      <c r="CU13" s="901"/>
      <c r="CV13" s="901"/>
      <c r="CW13" s="901"/>
      <c r="CX13" s="901"/>
      <c r="CY13" s="901"/>
      <c r="CZ13" s="902"/>
    </row>
    <row r="14" spans="1:104" s="222" customFormat="1" ht="78" customHeight="1">
      <c r="A14" s="223"/>
      <c r="B14" s="879" t="s">
        <v>77</v>
      </c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79"/>
      <c r="X14" s="879"/>
      <c r="Y14" s="879"/>
      <c r="Z14" s="879"/>
      <c r="AA14" s="879"/>
      <c r="AB14" s="879"/>
      <c r="AC14" s="879"/>
      <c r="AD14" s="879"/>
      <c r="AE14" s="879"/>
      <c r="AF14" s="879"/>
      <c r="AG14" s="879"/>
      <c r="AH14" s="879"/>
      <c r="AI14" s="879"/>
      <c r="AJ14" s="879"/>
      <c r="AK14" s="879"/>
      <c r="AL14" s="879"/>
      <c r="AM14" s="879"/>
      <c r="AN14" s="879"/>
      <c r="AO14" s="879"/>
      <c r="AP14" s="879"/>
      <c r="AQ14" s="879"/>
      <c r="AR14" s="879"/>
      <c r="AS14" s="880"/>
      <c r="AT14" s="899" t="s">
        <v>86</v>
      </c>
      <c r="AU14" s="867"/>
      <c r="AV14" s="867"/>
      <c r="AW14" s="867"/>
      <c r="AX14" s="867"/>
      <c r="AY14" s="867"/>
      <c r="AZ14" s="867"/>
      <c r="BA14" s="867"/>
      <c r="BB14" s="867"/>
      <c r="BC14" s="867"/>
      <c r="BD14" s="867"/>
      <c r="BE14" s="867"/>
      <c r="BF14" s="867"/>
      <c r="BG14" s="867"/>
      <c r="BH14" s="867"/>
      <c r="BI14" s="867"/>
      <c r="BJ14" s="867"/>
      <c r="BK14" s="867"/>
      <c r="BL14" s="867"/>
      <c r="BM14" s="867"/>
      <c r="BN14" s="867"/>
      <c r="BO14" s="867"/>
      <c r="BP14" s="867"/>
      <c r="BQ14" s="867"/>
      <c r="BR14" s="867"/>
      <c r="BS14" s="867"/>
      <c r="BT14" s="867"/>
      <c r="BU14" s="867"/>
      <c r="BV14" s="867"/>
      <c r="BW14" s="868"/>
      <c r="BX14" s="900">
        <f>0.4*'ф.3.1. '!BF21+0.4*'ф.3.2.'!BF13+0.2*'ф.3.3.'!BF13</f>
        <v>1</v>
      </c>
      <c r="BY14" s="901"/>
      <c r="BZ14" s="901"/>
      <c r="CA14" s="901"/>
      <c r="CB14" s="901"/>
      <c r="CC14" s="901"/>
      <c r="CD14" s="901"/>
      <c r="CE14" s="901"/>
      <c r="CF14" s="901"/>
      <c r="CG14" s="901"/>
      <c r="CH14" s="901"/>
      <c r="CI14" s="901"/>
      <c r="CJ14" s="901"/>
      <c r="CK14" s="901"/>
      <c r="CL14" s="901"/>
      <c r="CM14" s="901"/>
      <c r="CN14" s="901"/>
      <c r="CO14" s="901"/>
      <c r="CP14" s="901"/>
      <c r="CQ14" s="901"/>
      <c r="CR14" s="901"/>
      <c r="CS14" s="901"/>
      <c r="CT14" s="901"/>
      <c r="CU14" s="901"/>
      <c r="CV14" s="901"/>
      <c r="CW14" s="901"/>
      <c r="CX14" s="901"/>
      <c r="CY14" s="901"/>
      <c r="CZ14" s="902"/>
    </row>
    <row r="15" spans="1:104" s="222" customFormat="1" ht="75" customHeight="1">
      <c r="A15" s="223"/>
      <c r="B15" s="879" t="s">
        <v>78</v>
      </c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79"/>
      <c r="AF15" s="879"/>
      <c r="AG15" s="879"/>
      <c r="AH15" s="879"/>
      <c r="AI15" s="879"/>
      <c r="AJ15" s="879"/>
      <c r="AK15" s="879"/>
      <c r="AL15" s="879"/>
      <c r="AM15" s="879"/>
      <c r="AN15" s="879"/>
      <c r="AO15" s="879"/>
      <c r="AP15" s="879"/>
      <c r="AQ15" s="879"/>
      <c r="AR15" s="879"/>
      <c r="AS15" s="880"/>
      <c r="AT15" s="899" t="s">
        <v>87</v>
      </c>
      <c r="AU15" s="867"/>
      <c r="AV15" s="867"/>
      <c r="AW15" s="867"/>
      <c r="AX15" s="867"/>
      <c r="AY15" s="867"/>
      <c r="AZ15" s="867"/>
      <c r="BA15" s="867"/>
      <c r="BB15" s="867"/>
      <c r="BC15" s="867"/>
      <c r="BD15" s="867"/>
      <c r="BE15" s="867"/>
      <c r="BF15" s="867"/>
      <c r="BG15" s="867"/>
      <c r="BH15" s="867"/>
      <c r="BI15" s="867"/>
      <c r="BJ15" s="867"/>
      <c r="BK15" s="867"/>
      <c r="BL15" s="867"/>
      <c r="BM15" s="867"/>
      <c r="BN15" s="867"/>
      <c r="BO15" s="867"/>
      <c r="BP15" s="867"/>
      <c r="BQ15" s="867"/>
      <c r="BR15" s="867"/>
      <c r="BS15" s="867"/>
      <c r="BT15" s="867"/>
      <c r="BU15" s="867"/>
      <c r="BV15" s="867"/>
      <c r="BW15" s="868"/>
      <c r="BX15" s="905">
        <f>0.1*'Ф.2.1.'!CR56+0.7*'Ф.2.2.'!CR32+0.2*'Ф.2.3.'!CQ47</f>
        <v>0.8975</v>
      </c>
      <c r="BY15" s="906"/>
      <c r="BZ15" s="906"/>
      <c r="CA15" s="906"/>
      <c r="CB15" s="906"/>
      <c r="CC15" s="906"/>
      <c r="CD15" s="906"/>
      <c r="CE15" s="906"/>
      <c r="CF15" s="906"/>
      <c r="CG15" s="906"/>
      <c r="CH15" s="906"/>
      <c r="CI15" s="906"/>
      <c r="CJ15" s="906"/>
      <c r="CK15" s="906"/>
      <c r="CL15" s="906"/>
      <c r="CM15" s="906"/>
      <c r="CN15" s="906"/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7"/>
    </row>
    <row r="16" spans="1:104" s="222" customFormat="1" ht="31.5" customHeight="1">
      <c r="A16" s="223"/>
      <c r="B16" s="888" t="s">
        <v>332</v>
      </c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8"/>
      <c r="Z16" s="888"/>
      <c r="AA16" s="888"/>
      <c r="AB16" s="888"/>
      <c r="AC16" s="888"/>
      <c r="AD16" s="888"/>
      <c r="AE16" s="888"/>
      <c r="AF16" s="888"/>
      <c r="AG16" s="888"/>
      <c r="AH16" s="888"/>
      <c r="AI16" s="888"/>
      <c r="AJ16" s="888"/>
      <c r="AK16" s="888"/>
      <c r="AL16" s="888"/>
      <c r="AM16" s="888"/>
      <c r="AN16" s="888"/>
      <c r="AO16" s="888"/>
      <c r="AP16" s="888"/>
      <c r="AQ16" s="888"/>
      <c r="AR16" s="888"/>
      <c r="AS16" s="889"/>
      <c r="AT16" s="866" t="s">
        <v>88</v>
      </c>
      <c r="AU16" s="903"/>
      <c r="AV16" s="903"/>
      <c r="AW16" s="903"/>
      <c r="AX16" s="903"/>
      <c r="AY16" s="903"/>
      <c r="AZ16" s="903"/>
      <c r="BA16" s="903"/>
      <c r="BB16" s="903"/>
      <c r="BC16" s="903"/>
      <c r="BD16" s="903"/>
      <c r="BE16" s="903"/>
      <c r="BF16" s="903"/>
      <c r="BG16" s="903"/>
      <c r="BH16" s="903"/>
      <c r="BI16" s="903"/>
      <c r="BJ16" s="903"/>
      <c r="BK16" s="903"/>
      <c r="BL16" s="903"/>
      <c r="BM16" s="903"/>
      <c r="BN16" s="903"/>
      <c r="BO16" s="903"/>
      <c r="BP16" s="903"/>
      <c r="BQ16" s="903"/>
      <c r="BR16" s="903"/>
      <c r="BS16" s="903"/>
      <c r="BT16" s="903"/>
      <c r="BU16" s="903"/>
      <c r="BV16" s="903"/>
      <c r="BW16" s="904"/>
      <c r="BX16" s="890">
        <f>'Ф.1.5.'!DM10</f>
        <v>0.008540957499999998</v>
      </c>
      <c r="BY16" s="891"/>
      <c r="BZ16" s="891"/>
      <c r="CA16" s="891"/>
      <c r="CB16" s="891"/>
      <c r="CC16" s="891"/>
      <c r="CD16" s="891"/>
      <c r="CE16" s="891"/>
      <c r="CF16" s="891"/>
      <c r="CG16" s="891"/>
      <c r="CH16" s="891"/>
      <c r="CI16" s="891"/>
      <c r="CJ16" s="891"/>
      <c r="CK16" s="891"/>
      <c r="CL16" s="891"/>
      <c r="CM16" s="891"/>
      <c r="CN16" s="891"/>
      <c r="CO16" s="891"/>
      <c r="CP16" s="891"/>
      <c r="CQ16" s="891"/>
      <c r="CR16" s="891"/>
      <c r="CS16" s="891"/>
      <c r="CT16" s="891"/>
      <c r="CU16" s="891"/>
      <c r="CV16" s="891"/>
      <c r="CW16" s="891"/>
      <c r="CX16" s="891"/>
      <c r="CY16" s="891"/>
      <c r="CZ16" s="892"/>
    </row>
    <row r="17" spans="1:104" s="222" customFormat="1" ht="31.5" customHeight="1">
      <c r="A17" s="223"/>
      <c r="B17" s="888" t="s">
        <v>204</v>
      </c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  <c r="W17" s="888"/>
      <c r="X17" s="888"/>
      <c r="Y17" s="888"/>
      <c r="Z17" s="888"/>
      <c r="AA17" s="888"/>
      <c r="AB17" s="888"/>
      <c r="AC17" s="888"/>
      <c r="AD17" s="888"/>
      <c r="AE17" s="888"/>
      <c r="AF17" s="888"/>
      <c r="AG17" s="888"/>
      <c r="AH17" s="888"/>
      <c r="AI17" s="888"/>
      <c r="AJ17" s="888"/>
      <c r="AK17" s="888"/>
      <c r="AL17" s="888"/>
      <c r="AM17" s="888"/>
      <c r="AN17" s="888"/>
      <c r="AO17" s="888"/>
      <c r="AP17" s="888"/>
      <c r="AQ17" s="888"/>
      <c r="AR17" s="888"/>
      <c r="AS17" s="889"/>
      <c r="AT17" s="866" t="s">
        <v>88</v>
      </c>
      <c r="AU17" s="903"/>
      <c r="AV17" s="903"/>
      <c r="AW17" s="903"/>
      <c r="AX17" s="903"/>
      <c r="AY17" s="903"/>
      <c r="AZ17" s="903"/>
      <c r="BA17" s="903"/>
      <c r="BB17" s="903"/>
      <c r="BC17" s="903"/>
      <c r="BD17" s="903"/>
      <c r="BE17" s="903"/>
      <c r="BF17" s="903"/>
      <c r="BG17" s="903"/>
      <c r="BH17" s="903"/>
      <c r="BI17" s="903"/>
      <c r="BJ17" s="903"/>
      <c r="BK17" s="903"/>
      <c r="BL17" s="903"/>
      <c r="BM17" s="903"/>
      <c r="BN17" s="903"/>
      <c r="BO17" s="903"/>
      <c r="BP17" s="903"/>
      <c r="BQ17" s="903"/>
      <c r="BR17" s="903"/>
      <c r="BS17" s="903"/>
      <c r="BT17" s="903"/>
      <c r="BU17" s="903"/>
      <c r="BV17" s="903"/>
      <c r="BW17" s="904"/>
      <c r="BX17" s="509">
        <f>'Ф.1.5.'!DM13</f>
        <v>1</v>
      </c>
      <c r="BY17" s="510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1"/>
    </row>
    <row r="18" spans="1:104" s="222" customFormat="1" ht="31.5" customHeight="1">
      <c r="A18" s="223"/>
      <c r="B18" s="888" t="s">
        <v>333</v>
      </c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8"/>
      <c r="AL18" s="888"/>
      <c r="AM18" s="888"/>
      <c r="AN18" s="888"/>
      <c r="AO18" s="888"/>
      <c r="AP18" s="888"/>
      <c r="AQ18" s="888"/>
      <c r="AR18" s="888"/>
      <c r="AS18" s="889"/>
      <c r="AT18" s="866" t="s">
        <v>88</v>
      </c>
      <c r="AU18" s="903"/>
      <c r="AV18" s="903"/>
      <c r="AW18" s="903"/>
      <c r="AX18" s="903"/>
      <c r="AY18" s="903"/>
      <c r="AZ18" s="903"/>
      <c r="BA18" s="903"/>
      <c r="BB18" s="903"/>
      <c r="BC18" s="903"/>
      <c r="BD18" s="903"/>
      <c r="BE18" s="903"/>
      <c r="BF18" s="903"/>
      <c r="BG18" s="903"/>
      <c r="BH18" s="903"/>
      <c r="BI18" s="903"/>
      <c r="BJ18" s="903"/>
      <c r="BK18" s="903"/>
      <c r="BL18" s="903"/>
      <c r="BM18" s="903"/>
      <c r="BN18" s="903"/>
      <c r="BO18" s="903"/>
      <c r="BP18" s="903"/>
      <c r="BQ18" s="903"/>
      <c r="BR18" s="903"/>
      <c r="BS18" s="903"/>
      <c r="BT18" s="903"/>
      <c r="BU18" s="903"/>
      <c r="BV18" s="903"/>
      <c r="BW18" s="904"/>
      <c r="BX18" s="509">
        <f>'Ф.1.5.'!DM16</f>
        <v>0.8975</v>
      </c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0"/>
      <c r="CK18" s="510"/>
      <c r="CL18" s="510"/>
      <c r="CM18" s="510"/>
      <c r="CN18" s="510"/>
      <c r="CO18" s="510"/>
      <c r="CP18" s="510"/>
      <c r="CQ18" s="510"/>
      <c r="CR18" s="510"/>
      <c r="CS18" s="510"/>
      <c r="CT18" s="510"/>
      <c r="CU18" s="510"/>
      <c r="CV18" s="510"/>
      <c r="CW18" s="510"/>
      <c r="CX18" s="510"/>
      <c r="CY18" s="510"/>
      <c r="CZ18" s="511"/>
    </row>
    <row r="19" spans="1:104" s="222" customFormat="1" ht="31.5" customHeight="1">
      <c r="A19" s="223"/>
      <c r="B19" s="888" t="s">
        <v>93</v>
      </c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8"/>
      <c r="AI19" s="888"/>
      <c r="AJ19" s="888"/>
      <c r="AK19" s="888"/>
      <c r="AL19" s="888"/>
      <c r="AM19" s="888"/>
      <c r="AN19" s="888"/>
      <c r="AO19" s="888"/>
      <c r="AP19" s="888"/>
      <c r="AQ19" s="888"/>
      <c r="AR19" s="888"/>
      <c r="AS19" s="889"/>
      <c r="AT19" s="866" t="s">
        <v>88</v>
      </c>
      <c r="AU19" s="903"/>
      <c r="AV19" s="903"/>
      <c r="AW19" s="903"/>
      <c r="AX19" s="903"/>
      <c r="AY19" s="903"/>
      <c r="AZ19" s="903"/>
      <c r="BA19" s="903"/>
      <c r="BB19" s="903"/>
      <c r="BC19" s="903"/>
      <c r="BD19" s="903"/>
      <c r="BE19" s="903"/>
      <c r="BF19" s="903"/>
      <c r="BG19" s="903"/>
      <c r="BH19" s="903"/>
      <c r="BI19" s="903"/>
      <c r="BJ19" s="903"/>
      <c r="BK19" s="903"/>
      <c r="BL19" s="903"/>
      <c r="BM19" s="903"/>
      <c r="BN19" s="903"/>
      <c r="BO19" s="903"/>
      <c r="BP19" s="903"/>
      <c r="BQ19" s="903"/>
      <c r="BR19" s="903"/>
      <c r="BS19" s="903"/>
      <c r="BT19" s="903"/>
      <c r="BU19" s="903"/>
      <c r="BV19" s="903"/>
      <c r="BW19" s="904"/>
      <c r="BX19" s="896">
        <v>0</v>
      </c>
      <c r="BY19" s="897"/>
      <c r="BZ19" s="897"/>
      <c r="CA19" s="897"/>
      <c r="CB19" s="897"/>
      <c r="CC19" s="897"/>
      <c r="CD19" s="897"/>
      <c r="CE19" s="897"/>
      <c r="CF19" s="897"/>
      <c r="CG19" s="897"/>
      <c r="CH19" s="897"/>
      <c r="CI19" s="897"/>
      <c r="CJ19" s="897"/>
      <c r="CK19" s="897"/>
      <c r="CL19" s="897"/>
      <c r="CM19" s="897"/>
      <c r="CN19" s="897"/>
      <c r="CO19" s="897"/>
      <c r="CP19" s="897"/>
      <c r="CQ19" s="897"/>
      <c r="CR19" s="897"/>
      <c r="CS19" s="897"/>
      <c r="CT19" s="897"/>
      <c r="CU19" s="897"/>
      <c r="CV19" s="897"/>
      <c r="CW19" s="897"/>
      <c r="CX19" s="897"/>
      <c r="CY19" s="897"/>
      <c r="CZ19" s="898"/>
    </row>
    <row r="20" spans="1:104" s="222" customFormat="1" ht="60" customHeight="1">
      <c r="A20" s="223"/>
      <c r="B20" s="879" t="s">
        <v>94</v>
      </c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79"/>
      <c r="AA20" s="879"/>
      <c r="AB20" s="879"/>
      <c r="AC20" s="879"/>
      <c r="AD20" s="879"/>
      <c r="AE20" s="879"/>
      <c r="AF20" s="879"/>
      <c r="AG20" s="879"/>
      <c r="AH20" s="879"/>
      <c r="AI20" s="879"/>
      <c r="AJ20" s="879"/>
      <c r="AK20" s="879"/>
      <c r="AL20" s="879"/>
      <c r="AM20" s="879"/>
      <c r="AN20" s="879"/>
      <c r="AO20" s="879"/>
      <c r="AP20" s="879"/>
      <c r="AQ20" s="879"/>
      <c r="AR20" s="879"/>
      <c r="AS20" s="224"/>
      <c r="AT20" s="881" t="s">
        <v>89</v>
      </c>
      <c r="AU20" s="884"/>
      <c r="AV20" s="884"/>
      <c r="AW20" s="884"/>
      <c r="AX20" s="884"/>
      <c r="AY20" s="884"/>
      <c r="AZ20" s="884"/>
      <c r="BA20" s="884"/>
      <c r="BB20" s="884"/>
      <c r="BC20" s="884"/>
      <c r="BD20" s="884"/>
      <c r="BE20" s="884"/>
      <c r="BF20" s="884"/>
      <c r="BG20" s="884"/>
      <c r="BH20" s="884"/>
      <c r="BI20" s="884"/>
      <c r="BJ20" s="884"/>
      <c r="BK20" s="884"/>
      <c r="BL20" s="884"/>
      <c r="BM20" s="884"/>
      <c r="BN20" s="884"/>
      <c r="BO20" s="884"/>
      <c r="BP20" s="884"/>
      <c r="BQ20" s="884"/>
      <c r="BR20" s="884"/>
      <c r="BS20" s="884"/>
      <c r="BT20" s="884"/>
      <c r="BU20" s="884"/>
      <c r="BV20" s="884"/>
      <c r="BW20" s="885"/>
      <c r="BX20" s="447" t="s">
        <v>79</v>
      </c>
      <c r="BY20" s="886"/>
      <c r="BZ20" s="886"/>
      <c r="CA20" s="886"/>
      <c r="CB20" s="886"/>
      <c r="CC20" s="886"/>
      <c r="CD20" s="886"/>
      <c r="CE20" s="886"/>
      <c r="CF20" s="886"/>
      <c r="CG20" s="886"/>
      <c r="CH20" s="886"/>
      <c r="CI20" s="886"/>
      <c r="CJ20" s="886"/>
      <c r="CK20" s="886"/>
      <c r="CL20" s="886"/>
      <c r="CM20" s="886"/>
      <c r="CN20" s="886"/>
      <c r="CO20" s="886"/>
      <c r="CP20" s="886"/>
      <c r="CQ20" s="886"/>
      <c r="CR20" s="886"/>
      <c r="CS20" s="886"/>
      <c r="CT20" s="886"/>
      <c r="CU20" s="886"/>
      <c r="CV20" s="886"/>
      <c r="CW20" s="886"/>
      <c r="CX20" s="886"/>
      <c r="CY20" s="886"/>
      <c r="CZ20" s="887"/>
    </row>
    <row r="21" spans="1:104" s="222" customFormat="1" ht="60" customHeight="1">
      <c r="A21" s="223"/>
      <c r="B21" s="879" t="s">
        <v>95</v>
      </c>
      <c r="C21" s="879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79"/>
      <c r="AC21" s="879"/>
      <c r="AD21" s="879"/>
      <c r="AE21" s="879"/>
      <c r="AF21" s="879"/>
      <c r="AG21" s="879"/>
      <c r="AH21" s="879"/>
      <c r="AI21" s="879"/>
      <c r="AJ21" s="879"/>
      <c r="AK21" s="879"/>
      <c r="AL21" s="879"/>
      <c r="AM21" s="879"/>
      <c r="AN21" s="879"/>
      <c r="AO21" s="879"/>
      <c r="AP21" s="879"/>
      <c r="AQ21" s="879"/>
      <c r="AR21" s="879"/>
      <c r="AT21" s="881" t="s">
        <v>89</v>
      </c>
      <c r="AU21" s="884"/>
      <c r="AV21" s="884"/>
      <c r="AW21" s="884"/>
      <c r="AX21" s="884"/>
      <c r="AY21" s="884"/>
      <c r="AZ21" s="884"/>
      <c r="BA21" s="884"/>
      <c r="BB21" s="884"/>
      <c r="BC21" s="884"/>
      <c r="BD21" s="884"/>
      <c r="BE21" s="884"/>
      <c r="BF21" s="884"/>
      <c r="BG21" s="884"/>
      <c r="BH21" s="884"/>
      <c r="BI21" s="884"/>
      <c r="BJ21" s="884"/>
      <c r="BK21" s="884"/>
      <c r="BL21" s="884"/>
      <c r="BM21" s="884"/>
      <c r="BN21" s="884"/>
      <c r="BO21" s="884"/>
      <c r="BP21" s="884"/>
      <c r="BQ21" s="884"/>
      <c r="BR21" s="884"/>
      <c r="BS21" s="884"/>
      <c r="BT21" s="884"/>
      <c r="BU21" s="884"/>
      <c r="BV21" s="884"/>
      <c r="BW21" s="885"/>
      <c r="BX21" s="447" t="s">
        <v>79</v>
      </c>
      <c r="BY21" s="886"/>
      <c r="BZ21" s="886"/>
      <c r="CA21" s="886"/>
      <c r="CB21" s="886"/>
      <c r="CC21" s="886"/>
      <c r="CD21" s="886"/>
      <c r="CE21" s="886"/>
      <c r="CF21" s="886"/>
      <c r="CG21" s="886"/>
      <c r="CH21" s="886"/>
      <c r="CI21" s="886"/>
      <c r="CJ21" s="886"/>
      <c r="CK21" s="886"/>
      <c r="CL21" s="886"/>
      <c r="CM21" s="886"/>
      <c r="CN21" s="886"/>
      <c r="CO21" s="886"/>
      <c r="CP21" s="886"/>
      <c r="CQ21" s="886"/>
      <c r="CR21" s="886"/>
      <c r="CS21" s="886"/>
      <c r="CT21" s="886"/>
      <c r="CU21" s="886"/>
      <c r="CV21" s="886"/>
      <c r="CW21" s="886"/>
      <c r="CX21" s="886"/>
      <c r="CY21" s="886"/>
      <c r="CZ21" s="887"/>
    </row>
    <row r="22" spans="1:104" s="222" customFormat="1" ht="33.75" customHeight="1">
      <c r="A22" s="223"/>
      <c r="B22" s="869" t="s">
        <v>96</v>
      </c>
      <c r="C22" s="869"/>
      <c r="D22" s="869"/>
      <c r="E22" s="869"/>
      <c r="F22" s="869"/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69"/>
      <c r="AC22" s="869"/>
      <c r="AD22" s="869"/>
      <c r="AE22" s="869"/>
      <c r="AF22" s="869"/>
      <c r="AG22" s="869"/>
      <c r="AH22" s="869"/>
      <c r="AI22" s="869"/>
      <c r="AJ22" s="869"/>
      <c r="AK22" s="869"/>
      <c r="AL22" s="869"/>
      <c r="AM22" s="869"/>
      <c r="AN22" s="869"/>
      <c r="AO22" s="869"/>
      <c r="AP22" s="869"/>
      <c r="AQ22" s="869"/>
      <c r="AR22" s="869"/>
      <c r="AS22" s="214"/>
      <c r="AT22" s="881" t="s">
        <v>90</v>
      </c>
      <c r="AU22" s="882"/>
      <c r="AV22" s="882"/>
      <c r="AW22" s="882"/>
      <c r="AX22" s="882"/>
      <c r="AY22" s="882"/>
      <c r="AZ22" s="882"/>
      <c r="BA22" s="882"/>
      <c r="BB22" s="882"/>
      <c r="BC22" s="882"/>
      <c r="BD22" s="882"/>
      <c r="BE22" s="882"/>
      <c r="BF22" s="882"/>
      <c r="BG22" s="882"/>
      <c r="BH22" s="882"/>
      <c r="BI22" s="882"/>
      <c r="BJ22" s="882"/>
      <c r="BK22" s="882"/>
      <c r="BL22" s="882"/>
      <c r="BM22" s="882"/>
      <c r="BN22" s="882"/>
      <c r="BO22" s="882"/>
      <c r="BP22" s="882"/>
      <c r="BQ22" s="882"/>
      <c r="BR22" s="882"/>
      <c r="BS22" s="882"/>
      <c r="BT22" s="882"/>
      <c r="BU22" s="882"/>
      <c r="BV22" s="882"/>
      <c r="BW22" s="883"/>
      <c r="BX22" s="893">
        <v>1</v>
      </c>
      <c r="BY22" s="894"/>
      <c r="BZ22" s="894"/>
      <c r="CA22" s="894"/>
      <c r="CB22" s="894"/>
      <c r="CC22" s="894"/>
      <c r="CD22" s="894"/>
      <c r="CE22" s="894"/>
      <c r="CF22" s="894"/>
      <c r="CG22" s="894"/>
      <c r="CH22" s="894"/>
      <c r="CI22" s="894"/>
      <c r="CJ22" s="894"/>
      <c r="CK22" s="894"/>
      <c r="CL22" s="894"/>
      <c r="CM22" s="894"/>
      <c r="CN22" s="894"/>
      <c r="CO22" s="894"/>
      <c r="CP22" s="894"/>
      <c r="CQ22" s="894"/>
      <c r="CR22" s="894"/>
      <c r="CS22" s="894"/>
      <c r="CT22" s="894"/>
      <c r="CU22" s="894"/>
      <c r="CV22" s="894"/>
      <c r="CW22" s="894"/>
      <c r="CX22" s="894"/>
      <c r="CY22" s="894"/>
      <c r="CZ22" s="895"/>
    </row>
    <row r="23" spans="1:104" s="222" customFormat="1" ht="33.75" customHeight="1">
      <c r="A23" s="223"/>
      <c r="B23" s="869" t="s">
        <v>97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869"/>
      <c r="Z23" s="869"/>
      <c r="AA23" s="869"/>
      <c r="AB23" s="869"/>
      <c r="AC23" s="869"/>
      <c r="AD23" s="869"/>
      <c r="AE23" s="869"/>
      <c r="AF23" s="869"/>
      <c r="AG23" s="869"/>
      <c r="AH23" s="869"/>
      <c r="AI23" s="869"/>
      <c r="AJ23" s="869"/>
      <c r="AK23" s="869"/>
      <c r="AL23" s="869"/>
      <c r="AM23" s="869"/>
      <c r="AN23" s="869"/>
      <c r="AO23" s="869"/>
      <c r="AP23" s="869"/>
      <c r="AQ23" s="869"/>
      <c r="AR23" s="869"/>
      <c r="AS23" s="214"/>
      <c r="AT23" s="881" t="s">
        <v>90</v>
      </c>
      <c r="AU23" s="882"/>
      <c r="AV23" s="882"/>
      <c r="AW23" s="882"/>
      <c r="AX23" s="882"/>
      <c r="AY23" s="882"/>
      <c r="AZ23" s="882"/>
      <c r="BA23" s="882"/>
      <c r="BB23" s="882"/>
      <c r="BC23" s="882"/>
      <c r="BD23" s="882"/>
      <c r="BE23" s="882"/>
      <c r="BF23" s="882"/>
      <c r="BG23" s="882"/>
      <c r="BH23" s="882"/>
      <c r="BI23" s="882"/>
      <c r="BJ23" s="882"/>
      <c r="BK23" s="882"/>
      <c r="BL23" s="882"/>
      <c r="BM23" s="882"/>
      <c r="BN23" s="882"/>
      <c r="BO23" s="882"/>
      <c r="BP23" s="882"/>
      <c r="BQ23" s="882"/>
      <c r="BR23" s="882"/>
      <c r="BS23" s="882"/>
      <c r="BT23" s="882"/>
      <c r="BU23" s="882"/>
      <c r="BV23" s="882"/>
      <c r="BW23" s="883"/>
      <c r="BX23" s="893">
        <v>0</v>
      </c>
      <c r="BY23" s="894"/>
      <c r="BZ23" s="894"/>
      <c r="CA23" s="894"/>
      <c r="CB23" s="894"/>
      <c r="CC23" s="894"/>
      <c r="CD23" s="894"/>
      <c r="CE23" s="894"/>
      <c r="CF23" s="894"/>
      <c r="CG23" s="894"/>
      <c r="CH23" s="894"/>
      <c r="CI23" s="894"/>
      <c r="CJ23" s="894"/>
      <c r="CK23" s="894"/>
      <c r="CL23" s="894"/>
      <c r="CM23" s="894"/>
      <c r="CN23" s="894"/>
      <c r="CO23" s="894"/>
      <c r="CP23" s="894"/>
      <c r="CQ23" s="894"/>
      <c r="CR23" s="894"/>
      <c r="CS23" s="894"/>
      <c r="CT23" s="894"/>
      <c r="CU23" s="894"/>
      <c r="CV23" s="894"/>
      <c r="CW23" s="894"/>
      <c r="CX23" s="894"/>
      <c r="CY23" s="894"/>
      <c r="CZ23" s="895"/>
    </row>
    <row r="24" spans="1:104" s="222" customFormat="1" ht="33.75" customHeight="1">
      <c r="A24" s="223"/>
      <c r="B24" s="869" t="s">
        <v>98</v>
      </c>
      <c r="C24" s="869"/>
      <c r="D24" s="869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69"/>
      <c r="P24" s="869"/>
      <c r="Q24" s="869"/>
      <c r="R24" s="869"/>
      <c r="S24" s="869"/>
      <c r="T24" s="869"/>
      <c r="U24" s="869"/>
      <c r="V24" s="869"/>
      <c r="W24" s="869"/>
      <c r="X24" s="869"/>
      <c r="Y24" s="869"/>
      <c r="Z24" s="869"/>
      <c r="AA24" s="869"/>
      <c r="AB24" s="869"/>
      <c r="AC24" s="869"/>
      <c r="AD24" s="869"/>
      <c r="AE24" s="869"/>
      <c r="AF24" s="869"/>
      <c r="AG24" s="869"/>
      <c r="AH24" s="869"/>
      <c r="AI24" s="869"/>
      <c r="AJ24" s="869"/>
      <c r="AK24" s="869"/>
      <c r="AL24" s="869"/>
      <c r="AM24" s="869"/>
      <c r="AN24" s="869"/>
      <c r="AO24" s="869"/>
      <c r="AP24" s="869"/>
      <c r="AQ24" s="869"/>
      <c r="AR24" s="869"/>
      <c r="AS24" s="214"/>
      <c r="AT24" s="881" t="s">
        <v>90</v>
      </c>
      <c r="AU24" s="882"/>
      <c r="AV24" s="882"/>
      <c r="AW24" s="882"/>
      <c r="AX24" s="882"/>
      <c r="AY24" s="882"/>
      <c r="AZ24" s="882"/>
      <c r="BA24" s="882"/>
      <c r="BB24" s="882"/>
      <c r="BC24" s="882"/>
      <c r="BD24" s="882"/>
      <c r="BE24" s="882"/>
      <c r="BF24" s="882"/>
      <c r="BG24" s="882"/>
      <c r="BH24" s="882"/>
      <c r="BI24" s="882"/>
      <c r="BJ24" s="882"/>
      <c r="BK24" s="882"/>
      <c r="BL24" s="882"/>
      <c r="BM24" s="882"/>
      <c r="BN24" s="882"/>
      <c r="BO24" s="882"/>
      <c r="BP24" s="882"/>
      <c r="BQ24" s="882"/>
      <c r="BR24" s="882"/>
      <c r="BS24" s="882"/>
      <c r="BT24" s="882"/>
      <c r="BU24" s="882"/>
      <c r="BV24" s="882"/>
      <c r="BW24" s="883"/>
      <c r="BX24" s="893">
        <v>0</v>
      </c>
      <c r="BY24" s="894"/>
      <c r="BZ24" s="894"/>
      <c r="CA24" s="894"/>
      <c r="CB24" s="894"/>
      <c r="CC24" s="894"/>
      <c r="CD24" s="894"/>
      <c r="CE24" s="894"/>
      <c r="CF24" s="894"/>
      <c r="CG24" s="894"/>
      <c r="CH24" s="894"/>
      <c r="CI24" s="894"/>
      <c r="CJ24" s="894"/>
      <c r="CK24" s="894"/>
      <c r="CL24" s="894"/>
      <c r="CM24" s="894"/>
      <c r="CN24" s="894"/>
      <c r="CO24" s="894"/>
      <c r="CP24" s="894"/>
      <c r="CQ24" s="894"/>
      <c r="CR24" s="894"/>
      <c r="CS24" s="894"/>
      <c r="CT24" s="894"/>
      <c r="CU24" s="894"/>
      <c r="CV24" s="894"/>
      <c r="CW24" s="894"/>
      <c r="CX24" s="894"/>
      <c r="CY24" s="894"/>
      <c r="CZ24" s="895"/>
    </row>
    <row r="25" spans="1:104" s="222" customFormat="1" ht="76.5" customHeight="1">
      <c r="A25" s="223"/>
      <c r="B25" s="869" t="s">
        <v>99</v>
      </c>
      <c r="C25" s="869"/>
      <c r="D25" s="869"/>
      <c r="E25" s="869"/>
      <c r="F25" s="869"/>
      <c r="G25" s="869"/>
      <c r="H25" s="869"/>
      <c r="I25" s="869"/>
      <c r="J25" s="869"/>
      <c r="K25" s="869"/>
      <c r="L25" s="869"/>
      <c r="M25" s="869"/>
      <c r="N25" s="869"/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869"/>
      <c r="AL25" s="869"/>
      <c r="AM25" s="869"/>
      <c r="AN25" s="869"/>
      <c r="AO25" s="869"/>
      <c r="AP25" s="869"/>
      <c r="AQ25" s="869"/>
      <c r="AR25" s="869"/>
      <c r="AS25" s="214"/>
      <c r="AT25" s="866" t="s">
        <v>90</v>
      </c>
      <c r="AU25" s="867"/>
      <c r="AV25" s="867"/>
      <c r="AW25" s="867"/>
      <c r="AX25" s="867"/>
      <c r="AY25" s="867"/>
      <c r="AZ25" s="867"/>
      <c r="BA25" s="867"/>
      <c r="BB25" s="867"/>
      <c r="BC25" s="867"/>
      <c r="BD25" s="867"/>
      <c r="BE25" s="867"/>
      <c r="BF25" s="867"/>
      <c r="BG25" s="867"/>
      <c r="BH25" s="867"/>
      <c r="BI25" s="867"/>
      <c r="BJ25" s="867"/>
      <c r="BK25" s="867"/>
      <c r="BL25" s="867"/>
      <c r="BM25" s="867"/>
      <c r="BN25" s="867"/>
      <c r="BO25" s="867"/>
      <c r="BP25" s="867"/>
      <c r="BQ25" s="867"/>
      <c r="BR25" s="867"/>
      <c r="BS25" s="867"/>
      <c r="BT25" s="867"/>
      <c r="BU25" s="867"/>
      <c r="BV25" s="867"/>
      <c r="BW25" s="868"/>
      <c r="BX25" s="896">
        <v>0</v>
      </c>
      <c r="BY25" s="897"/>
      <c r="BZ25" s="897"/>
      <c r="CA25" s="897"/>
      <c r="CB25" s="897"/>
      <c r="CC25" s="897"/>
      <c r="CD25" s="897"/>
      <c r="CE25" s="897"/>
      <c r="CF25" s="897"/>
      <c r="CG25" s="897"/>
      <c r="CH25" s="897"/>
      <c r="CI25" s="897"/>
      <c r="CJ25" s="897"/>
      <c r="CK25" s="897"/>
      <c r="CL25" s="897"/>
      <c r="CM25" s="897"/>
      <c r="CN25" s="897"/>
      <c r="CO25" s="897"/>
      <c r="CP25" s="897"/>
      <c r="CQ25" s="897"/>
      <c r="CR25" s="897"/>
      <c r="CS25" s="897"/>
      <c r="CT25" s="897"/>
      <c r="CU25" s="897"/>
      <c r="CV25" s="897"/>
      <c r="CW25" s="897"/>
      <c r="CX25" s="897"/>
      <c r="CY25" s="897"/>
      <c r="CZ25" s="898"/>
    </row>
    <row r="26" spans="1:104" s="222" customFormat="1" ht="47.25" customHeight="1">
      <c r="A26" s="223"/>
      <c r="B26" s="869" t="s">
        <v>100</v>
      </c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869"/>
      <c r="AL26" s="869"/>
      <c r="AM26" s="869"/>
      <c r="AN26" s="869"/>
      <c r="AO26" s="869"/>
      <c r="AP26" s="869"/>
      <c r="AQ26" s="869"/>
      <c r="AR26" s="869"/>
      <c r="AS26" s="214"/>
      <c r="AT26" s="866" t="s">
        <v>90</v>
      </c>
      <c r="AU26" s="867"/>
      <c r="AV26" s="867"/>
      <c r="AW26" s="867"/>
      <c r="AX26" s="867"/>
      <c r="AY26" s="867"/>
      <c r="AZ26" s="867"/>
      <c r="BA26" s="867"/>
      <c r="BB26" s="867"/>
      <c r="BC26" s="867"/>
      <c r="BD26" s="867"/>
      <c r="BE26" s="867"/>
      <c r="BF26" s="867"/>
      <c r="BG26" s="867"/>
      <c r="BH26" s="867"/>
      <c r="BI26" s="867"/>
      <c r="BJ26" s="867"/>
      <c r="BK26" s="867"/>
      <c r="BL26" s="867"/>
      <c r="BM26" s="867"/>
      <c r="BN26" s="867"/>
      <c r="BO26" s="867"/>
      <c r="BP26" s="867"/>
      <c r="BQ26" s="867"/>
      <c r="BR26" s="867"/>
      <c r="BS26" s="867"/>
      <c r="BT26" s="867"/>
      <c r="BU26" s="867"/>
      <c r="BV26" s="867"/>
      <c r="BW26" s="868"/>
      <c r="BX26" s="870" t="s">
        <v>79</v>
      </c>
      <c r="BY26" s="871"/>
      <c r="BZ26" s="871"/>
      <c r="CA26" s="871"/>
      <c r="CB26" s="871"/>
      <c r="CC26" s="871"/>
      <c r="CD26" s="871"/>
      <c r="CE26" s="871"/>
      <c r="CF26" s="871"/>
      <c r="CG26" s="871"/>
      <c r="CH26" s="871"/>
      <c r="CI26" s="871"/>
      <c r="CJ26" s="871"/>
      <c r="CK26" s="871"/>
      <c r="CL26" s="871"/>
      <c r="CM26" s="871"/>
      <c r="CN26" s="871"/>
      <c r="CO26" s="871"/>
      <c r="CP26" s="871"/>
      <c r="CQ26" s="871"/>
      <c r="CR26" s="871"/>
      <c r="CS26" s="871"/>
      <c r="CT26" s="871"/>
      <c r="CU26" s="871"/>
      <c r="CV26" s="871"/>
      <c r="CW26" s="871"/>
      <c r="CX26" s="871"/>
      <c r="CY26" s="871"/>
      <c r="CZ26" s="872"/>
    </row>
    <row r="27" spans="1:104" s="222" customFormat="1" ht="47.25" customHeight="1">
      <c r="A27" s="223"/>
      <c r="B27" s="869" t="s">
        <v>101</v>
      </c>
      <c r="C27" s="869"/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69"/>
      <c r="V27" s="869"/>
      <c r="W27" s="869"/>
      <c r="X27" s="869"/>
      <c r="Y27" s="869"/>
      <c r="Z27" s="869"/>
      <c r="AA27" s="869"/>
      <c r="AB27" s="869"/>
      <c r="AC27" s="869"/>
      <c r="AD27" s="869"/>
      <c r="AE27" s="869"/>
      <c r="AF27" s="869"/>
      <c r="AG27" s="869"/>
      <c r="AH27" s="869"/>
      <c r="AI27" s="869"/>
      <c r="AJ27" s="869"/>
      <c r="AK27" s="869"/>
      <c r="AL27" s="869"/>
      <c r="AM27" s="869"/>
      <c r="AN27" s="869"/>
      <c r="AO27" s="869"/>
      <c r="AP27" s="869"/>
      <c r="AQ27" s="869"/>
      <c r="AR27" s="869"/>
      <c r="AS27" s="214"/>
      <c r="AT27" s="866" t="s">
        <v>90</v>
      </c>
      <c r="AU27" s="867"/>
      <c r="AV27" s="867"/>
      <c r="AW27" s="867"/>
      <c r="AX27" s="867"/>
      <c r="AY27" s="867"/>
      <c r="AZ27" s="867"/>
      <c r="BA27" s="867"/>
      <c r="BB27" s="867"/>
      <c r="BC27" s="867"/>
      <c r="BD27" s="867"/>
      <c r="BE27" s="867"/>
      <c r="BF27" s="867"/>
      <c r="BG27" s="867"/>
      <c r="BH27" s="867"/>
      <c r="BI27" s="867"/>
      <c r="BJ27" s="867"/>
      <c r="BK27" s="867"/>
      <c r="BL27" s="867"/>
      <c r="BM27" s="867"/>
      <c r="BN27" s="867"/>
      <c r="BO27" s="867"/>
      <c r="BP27" s="867"/>
      <c r="BQ27" s="867"/>
      <c r="BR27" s="867"/>
      <c r="BS27" s="867"/>
      <c r="BT27" s="867"/>
      <c r="BU27" s="867"/>
      <c r="BV27" s="867"/>
      <c r="BW27" s="868"/>
      <c r="BX27" s="873"/>
      <c r="BY27" s="874"/>
      <c r="BZ27" s="874"/>
      <c r="CA27" s="874"/>
      <c r="CB27" s="874"/>
      <c r="CC27" s="874"/>
      <c r="CD27" s="874"/>
      <c r="CE27" s="874"/>
      <c r="CF27" s="874"/>
      <c r="CG27" s="874"/>
      <c r="CH27" s="874"/>
      <c r="CI27" s="874"/>
      <c r="CJ27" s="874"/>
      <c r="CK27" s="874"/>
      <c r="CL27" s="874"/>
      <c r="CM27" s="874"/>
      <c r="CN27" s="874"/>
      <c r="CO27" s="874"/>
      <c r="CP27" s="874"/>
      <c r="CQ27" s="874"/>
      <c r="CR27" s="874"/>
      <c r="CS27" s="874"/>
      <c r="CT27" s="874"/>
      <c r="CU27" s="874"/>
      <c r="CV27" s="874"/>
      <c r="CW27" s="874"/>
      <c r="CX27" s="874"/>
      <c r="CY27" s="874"/>
      <c r="CZ27" s="875"/>
    </row>
    <row r="28" spans="1:104" s="222" customFormat="1" ht="47.25" customHeight="1">
      <c r="A28" s="223"/>
      <c r="B28" s="869" t="s">
        <v>102</v>
      </c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M28" s="869"/>
      <c r="N28" s="869"/>
      <c r="O28" s="869"/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69"/>
      <c r="AL28" s="869"/>
      <c r="AM28" s="869"/>
      <c r="AN28" s="869"/>
      <c r="AO28" s="869"/>
      <c r="AP28" s="869"/>
      <c r="AQ28" s="869"/>
      <c r="AR28" s="869"/>
      <c r="AS28" s="214"/>
      <c r="AT28" s="866" t="s">
        <v>90</v>
      </c>
      <c r="AU28" s="867"/>
      <c r="AV28" s="867"/>
      <c r="AW28" s="867"/>
      <c r="AX28" s="867"/>
      <c r="AY28" s="867"/>
      <c r="AZ28" s="867"/>
      <c r="BA28" s="867"/>
      <c r="BB28" s="867"/>
      <c r="BC28" s="867"/>
      <c r="BD28" s="867"/>
      <c r="BE28" s="867"/>
      <c r="BF28" s="867"/>
      <c r="BG28" s="867"/>
      <c r="BH28" s="867"/>
      <c r="BI28" s="867"/>
      <c r="BJ28" s="867"/>
      <c r="BK28" s="867"/>
      <c r="BL28" s="867"/>
      <c r="BM28" s="867"/>
      <c r="BN28" s="867"/>
      <c r="BO28" s="867"/>
      <c r="BP28" s="867"/>
      <c r="BQ28" s="867"/>
      <c r="BR28" s="867"/>
      <c r="BS28" s="867"/>
      <c r="BT28" s="867"/>
      <c r="BU28" s="867"/>
      <c r="BV28" s="867"/>
      <c r="BW28" s="868"/>
      <c r="BX28" s="876"/>
      <c r="BY28" s="877"/>
      <c r="BZ28" s="877"/>
      <c r="CA28" s="877"/>
      <c r="CB28" s="877"/>
      <c r="CC28" s="877"/>
      <c r="CD28" s="877"/>
      <c r="CE28" s="877"/>
      <c r="CF28" s="877"/>
      <c r="CG28" s="877"/>
      <c r="CH28" s="877"/>
      <c r="CI28" s="877"/>
      <c r="CJ28" s="877"/>
      <c r="CK28" s="877"/>
      <c r="CL28" s="877"/>
      <c r="CM28" s="877"/>
      <c r="CN28" s="877"/>
      <c r="CO28" s="877"/>
      <c r="CP28" s="877"/>
      <c r="CQ28" s="877"/>
      <c r="CR28" s="877"/>
      <c r="CS28" s="877"/>
      <c r="CT28" s="877"/>
      <c r="CU28" s="877"/>
      <c r="CV28" s="877"/>
      <c r="CW28" s="877"/>
      <c r="CX28" s="877"/>
      <c r="CY28" s="877"/>
      <c r="CZ28" s="878"/>
    </row>
    <row r="30" spans="1:104" s="182" customFormat="1" ht="15.75">
      <c r="A30" s="446" t="s">
        <v>363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 t="s">
        <v>364</v>
      </c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/>
      <c r="CX30" s="446"/>
      <c r="CY30" s="446"/>
      <c r="CZ30" s="446"/>
    </row>
    <row r="31" spans="1:104" s="186" customFormat="1" ht="13.5" customHeight="1">
      <c r="A31" s="424" t="s">
        <v>48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 t="s">
        <v>41</v>
      </c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424"/>
      <c r="BP31" s="424"/>
      <c r="BQ31" s="424"/>
      <c r="BR31" s="424"/>
      <c r="BS31" s="424"/>
      <c r="BT31" s="424"/>
      <c r="BU31" s="424"/>
      <c r="BV31" s="424"/>
      <c r="BW31" s="424" t="s">
        <v>40</v>
      </c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</row>
    <row r="32" ht="3" customHeight="1"/>
  </sheetData>
  <sheetProtection/>
  <mergeCells count="67">
    <mergeCell ref="AT22:BW22"/>
    <mergeCell ref="BX22:CZ22"/>
    <mergeCell ref="BX14:CZ14"/>
    <mergeCell ref="AT10:BW10"/>
    <mergeCell ref="B12:AS12"/>
    <mergeCell ref="AT12:BW12"/>
    <mergeCell ref="BX12:CZ12"/>
    <mergeCell ref="B13:AS13"/>
    <mergeCell ref="AT13:BW13"/>
    <mergeCell ref="BX13:CZ13"/>
    <mergeCell ref="BX17:CZ17"/>
    <mergeCell ref="BX20:CZ20"/>
    <mergeCell ref="B19:AS19"/>
    <mergeCell ref="AT19:BW19"/>
    <mergeCell ref="BX19:CZ19"/>
    <mergeCell ref="A5:CZ5"/>
    <mergeCell ref="AT15:BW15"/>
    <mergeCell ref="BX15:CZ15"/>
    <mergeCell ref="BX9:CZ9"/>
    <mergeCell ref="AT9:BW9"/>
    <mergeCell ref="A9:AS9"/>
    <mergeCell ref="B10:AS10"/>
    <mergeCell ref="BX10:CZ10"/>
    <mergeCell ref="B25:AR25"/>
    <mergeCell ref="B17:AS17"/>
    <mergeCell ref="AT17:BW17"/>
    <mergeCell ref="AT18:BW18"/>
    <mergeCell ref="BX18:CZ18"/>
    <mergeCell ref="AT20:BW20"/>
    <mergeCell ref="AT16:BW16"/>
    <mergeCell ref="B21:AR21"/>
    <mergeCell ref="B16:AS16"/>
    <mergeCell ref="B22:AR22"/>
    <mergeCell ref="F6:CU6"/>
    <mergeCell ref="F7:CU7"/>
    <mergeCell ref="B11:AS11"/>
    <mergeCell ref="AT11:BW11"/>
    <mergeCell ref="BX11:CZ11"/>
    <mergeCell ref="B14:AS14"/>
    <mergeCell ref="AT14:BW14"/>
    <mergeCell ref="B18:AS18"/>
    <mergeCell ref="BX16:CZ16"/>
    <mergeCell ref="BX23:CZ23"/>
    <mergeCell ref="B26:AR26"/>
    <mergeCell ref="B23:AR23"/>
    <mergeCell ref="AT25:BW25"/>
    <mergeCell ref="B24:AR24"/>
    <mergeCell ref="AT24:BW24"/>
    <mergeCell ref="BX24:CZ24"/>
    <mergeCell ref="BX25:CZ25"/>
    <mergeCell ref="B15:AS15"/>
    <mergeCell ref="B20:AR20"/>
    <mergeCell ref="AT23:BW23"/>
    <mergeCell ref="AT21:BW21"/>
    <mergeCell ref="A31:AK31"/>
    <mergeCell ref="AL31:BV31"/>
    <mergeCell ref="BW31:CZ31"/>
    <mergeCell ref="B28:AR28"/>
    <mergeCell ref="AT28:BW28"/>
    <mergeCell ref="BX21:CZ21"/>
    <mergeCell ref="AT27:BW27"/>
    <mergeCell ref="B27:AR27"/>
    <mergeCell ref="A30:AK30"/>
    <mergeCell ref="AL30:BV30"/>
    <mergeCell ref="BW30:CZ30"/>
    <mergeCell ref="BX26:CZ28"/>
    <mergeCell ref="AT26:BW2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CZ27"/>
  <sheetViews>
    <sheetView zoomScaleSheetLayoutView="100" zoomScalePageLayoutView="0" workbookViewId="0" topLeftCell="A7">
      <selection activeCell="FJ20" sqref="FJ20"/>
    </sheetView>
  </sheetViews>
  <sheetFormatPr defaultColWidth="0.875" defaultRowHeight="12.75"/>
  <cols>
    <col min="1" max="16384" width="0.875" style="49" customWidth="1"/>
  </cols>
  <sheetData>
    <row r="1" s="182" customFormat="1" ht="15.75">
      <c r="CZ1" s="183" t="s">
        <v>57</v>
      </c>
    </row>
    <row r="2" s="182" customFormat="1" ht="6" customHeight="1">
      <c r="CZ2" s="183"/>
    </row>
    <row r="3" s="184" customFormat="1" ht="12">
      <c r="CZ3" s="220" t="s">
        <v>81</v>
      </c>
    </row>
    <row r="4" s="182" customFormat="1" ht="15.75"/>
    <row r="5" spans="1:104" s="182" customFormat="1" ht="30" customHeight="1">
      <c r="A5" s="420" t="s">
        <v>103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</row>
    <row r="6" spans="6:99" s="182" customFormat="1" ht="15.75">
      <c r="F6" s="446" t="s">
        <v>351</v>
      </c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</row>
    <row r="7" spans="6:99" s="182" customFormat="1" ht="15.75">
      <c r="F7" s="424" t="s">
        <v>83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</row>
    <row r="8" s="182" customFormat="1" ht="15.75"/>
    <row r="9" spans="1:104" s="222" customFormat="1" ht="46.5" customHeight="1">
      <c r="A9" s="450" t="s">
        <v>84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2"/>
      <c r="AO9" s="450" t="s">
        <v>104</v>
      </c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2"/>
      <c r="BK9" s="450" t="s">
        <v>203</v>
      </c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2"/>
    </row>
    <row r="10" spans="1:104" s="189" customFormat="1" ht="75" customHeight="1">
      <c r="A10" s="225"/>
      <c r="B10" s="916" t="s">
        <v>108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6"/>
      <c r="X10" s="916"/>
      <c r="Y10" s="916"/>
      <c r="Z10" s="916"/>
      <c r="AA10" s="916"/>
      <c r="AB10" s="916"/>
      <c r="AC10" s="916"/>
      <c r="AD10" s="916"/>
      <c r="AE10" s="916"/>
      <c r="AF10" s="916"/>
      <c r="AG10" s="916"/>
      <c r="AH10" s="916"/>
      <c r="AI10" s="916"/>
      <c r="AJ10" s="916"/>
      <c r="AK10" s="916"/>
      <c r="AL10" s="916"/>
      <c r="AM10" s="916"/>
      <c r="AN10" s="917"/>
      <c r="AO10" s="908" t="s">
        <v>105</v>
      </c>
      <c r="AP10" s="909"/>
      <c r="AQ10" s="909"/>
      <c r="AR10" s="909"/>
      <c r="AS10" s="909"/>
      <c r="AT10" s="909"/>
      <c r="AU10" s="909"/>
      <c r="AV10" s="909"/>
      <c r="AW10" s="909"/>
      <c r="AX10" s="909"/>
      <c r="AY10" s="909"/>
      <c r="AZ10" s="909"/>
      <c r="BA10" s="909"/>
      <c r="BB10" s="909"/>
      <c r="BC10" s="909"/>
      <c r="BD10" s="909"/>
      <c r="BE10" s="909"/>
      <c r="BF10" s="909"/>
      <c r="BG10" s="909"/>
      <c r="BH10" s="909"/>
      <c r="BI10" s="909"/>
      <c r="BJ10" s="910"/>
      <c r="BK10" s="216"/>
      <c r="BL10" s="915">
        <f>'ф.4.1 2019'!BX22</f>
        <v>1</v>
      </c>
      <c r="BM10" s="915"/>
      <c r="BN10" s="915"/>
      <c r="BO10" s="915"/>
      <c r="BP10" s="915"/>
      <c r="BQ10" s="915"/>
      <c r="BR10" s="915"/>
      <c r="BS10" s="915"/>
      <c r="BT10" s="915"/>
      <c r="BU10" s="915"/>
      <c r="BV10" s="915"/>
      <c r="BW10" s="915"/>
      <c r="BX10" s="915"/>
      <c r="BY10" s="915"/>
      <c r="BZ10" s="915"/>
      <c r="CA10" s="915"/>
      <c r="CB10" s="915"/>
      <c r="CC10" s="915"/>
      <c r="CD10" s="915"/>
      <c r="CE10" s="915"/>
      <c r="CF10" s="915"/>
      <c r="CG10" s="915"/>
      <c r="CH10" s="915"/>
      <c r="CI10" s="915"/>
      <c r="CJ10" s="915"/>
      <c r="CK10" s="915"/>
      <c r="CL10" s="915"/>
      <c r="CM10" s="915"/>
      <c r="CN10" s="915"/>
      <c r="CO10" s="915"/>
      <c r="CP10" s="915"/>
      <c r="CQ10" s="915"/>
      <c r="CR10" s="915"/>
      <c r="CS10" s="915"/>
      <c r="CT10" s="915"/>
      <c r="CU10" s="915"/>
      <c r="CV10" s="915"/>
      <c r="CW10" s="915"/>
      <c r="CX10" s="915"/>
      <c r="CY10" s="915"/>
      <c r="CZ10" s="226"/>
    </row>
    <row r="11" spans="1:104" s="189" customFormat="1" ht="15">
      <c r="A11" s="227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8"/>
      <c r="Z11" s="918"/>
      <c r="AA11" s="918"/>
      <c r="AB11" s="918"/>
      <c r="AC11" s="918"/>
      <c r="AD11" s="918"/>
      <c r="AE11" s="918"/>
      <c r="AF11" s="918"/>
      <c r="AG11" s="918"/>
      <c r="AH11" s="918"/>
      <c r="AI11" s="918"/>
      <c r="AJ11" s="918"/>
      <c r="AK11" s="918"/>
      <c r="AL11" s="918"/>
      <c r="AM11" s="918"/>
      <c r="AN11" s="919"/>
      <c r="AO11" s="911"/>
      <c r="AP11" s="912"/>
      <c r="AQ11" s="912"/>
      <c r="AR11" s="912"/>
      <c r="AS11" s="912"/>
      <c r="AT11" s="912"/>
      <c r="AU11" s="912"/>
      <c r="AV11" s="912"/>
      <c r="AW11" s="912"/>
      <c r="AX11" s="912"/>
      <c r="AY11" s="912"/>
      <c r="AZ11" s="912"/>
      <c r="BA11" s="912"/>
      <c r="BB11" s="912"/>
      <c r="BC11" s="912"/>
      <c r="BD11" s="912"/>
      <c r="BE11" s="912"/>
      <c r="BF11" s="912"/>
      <c r="BG11" s="912"/>
      <c r="BH11" s="912"/>
      <c r="BI11" s="912"/>
      <c r="BJ11" s="913"/>
      <c r="BK11" s="228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3"/>
      <c r="CK11" s="463"/>
      <c r="CL11" s="463"/>
      <c r="CM11" s="463"/>
      <c r="CN11" s="463"/>
      <c r="CO11" s="463"/>
      <c r="CP11" s="463"/>
      <c r="CQ11" s="463"/>
      <c r="CR11" s="463"/>
      <c r="CS11" s="463"/>
      <c r="CT11" s="463"/>
      <c r="CU11" s="463"/>
      <c r="CV11" s="463"/>
      <c r="CW11" s="463"/>
      <c r="CX11" s="463"/>
      <c r="CY11" s="463"/>
      <c r="CZ11" s="229"/>
    </row>
    <row r="12" spans="1:104" s="189" customFormat="1" ht="31.5" customHeight="1">
      <c r="A12" s="225"/>
      <c r="B12" s="916" t="s">
        <v>109</v>
      </c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  <c r="P12" s="916"/>
      <c r="Q12" s="916"/>
      <c r="R12" s="916"/>
      <c r="S12" s="916"/>
      <c r="T12" s="916"/>
      <c r="U12" s="916"/>
      <c r="V12" s="916"/>
      <c r="W12" s="916"/>
      <c r="X12" s="916"/>
      <c r="Y12" s="916"/>
      <c r="Z12" s="916"/>
      <c r="AA12" s="916"/>
      <c r="AB12" s="916"/>
      <c r="AC12" s="916"/>
      <c r="AD12" s="916"/>
      <c r="AE12" s="916"/>
      <c r="AF12" s="916"/>
      <c r="AG12" s="916"/>
      <c r="AH12" s="916"/>
      <c r="AI12" s="916"/>
      <c r="AJ12" s="916"/>
      <c r="AK12" s="916"/>
      <c r="AL12" s="916"/>
      <c r="AM12" s="916"/>
      <c r="AN12" s="917"/>
      <c r="AO12" s="908" t="s">
        <v>107</v>
      </c>
      <c r="AP12" s="909"/>
      <c r="AQ12" s="909"/>
      <c r="AR12" s="909"/>
      <c r="AS12" s="909"/>
      <c r="AT12" s="909"/>
      <c r="AU12" s="909"/>
      <c r="AV12" s="909"/>
      <c r="AW12" s="909"/>
      <c r="AX12" s="909"/>
      <c r="AY12" s="909"/>
      <c r="AZ12" s="909"/>
      <c r="BA12" s="909"/>
      <c r="BB12" s="909"/>
      <c r="BC12" s="909"/>
      <c r="BD12" s="909"/>
      <c r="BE12" s="909"/>
      <c r="BF12" s="909"/>
      <c r="BG12" s="909"/>
      <c r="BH12" s="909"/>
      <c r="BI12" s="909"/>
      <c r="BJ12" s="910"/>
      <c r="BK12" s="216"/>
      <c r="BL12" s="915">
        <f>'ф.4.1 2019'!BX23</f>
        <v>0</v>
      </c>
      <c r="BM12" s="915"/>
      <c r="BN12" s="915"/>
      <c r="BO12" s="915"/>
      <c r="BP12" s="915"/>
      <c r="BQ12" s="915"/>
      <c r="BR12" s="915"/>
      <c r="BS12" s="915"/>
      <c r="BT12" s="915"/>
      <c r="BU12" s="915"/>
      <c r="BV12" s="915"/>
      <c r="BW12" s="915"/>
      <c r="BX12" s="915"/>
      <c r="BY12" s="915"/>
      <c r="BZ12" s="915"/>
      <c r="CA12" s="915"/>
      <c r="CB12" s="915"/>
      <c r="CC12" s="915"/>
      <c r="CD12" s="915"/>
      <c r="CE12" s="915"/>
      <c r="CF12" s="915"/>
      <c r="CG12" s="915"/>
      <c r="CH12" s="915"/>
      <c r="CI12" s="915"/>
      <c r="CJ12" s="915"/>
      <c r="CK12" s="915"/>
      <c r="CL12" s="915"/>
      <c r="CM12" s="915"/>
      <c r="CN12" s="915"/>
      <c r="CO12" s="915"/>
      <c r="CP12" s="915"/>
      <c r="CQ12" s="915"/>
      <c r="CR12" s="915"/>
      <c r="CS12" s="915"/>
      <c r="CT12" s="915"/>
      <c r="CU12" s="915"/>
      <c r="CV12" s="915"/>
      <c r="CW12" s="915"/>
      <c r="CX12" s="915"/>
      <c r="CY12" s="915"/>
      <c r="CZ12" s="226"/>
    </row>
    <row r="13" spans="1:104" s="189" customFormat="1" ht="16.5" customHeight="1">
      <c r="A13" s="227"/>
      <c r="B13" s="918"/>
      <c r="C13" s="918"/>
      <c r="D13" s="918"/>
      <c r="E13" s="918"/>
      <c r="F13" s="918"/>
      <c r="G13" s="918"/>
      <c r="H13" s="918"/>
      <c r="I13" s="918"/>
      <c r="J13" s="918"/>
      <c r="K13" s="918"/>
      <c r="L13" s="918"/>
      <c r="M13" s="918"/>
      <c r="N13" s="918"/>
      <c r="O13" s="918"/>
      <c r="P13" s="918"/>
      <c r="Q13" s="918"/>
      <c r="R13" s="918"/>
      <c r="S13" s="918"/>
      <c r="T13" s="918"/>
      <c r="U13" s="918"/>
      <c r="V13" s="918"/>
      <c r="W13" s="918"/>
      <c r="X13" s="918"/>
      <c r="Y13" s="918"/>
      <c r="Z13" s="918"/>
      <c r="AA13" s="918"/>
      <c r="AB13" s="918"/>
      <c r="AC13" s="918"/>
      <c r="AD13" s="918"/>
      <c r="AE13" s="918"/>
      <c r="AF13" s="918"/>
      <c r="AG13" s="918"/>
      <c r="AH13" s="918"/>
      <c r="AI13" s="918"/>
      <c r="AJ13" s="918"/>
      <c r="AK13" s="918"/>
      <c r="AL13" s="918"/>
      <c r="AM13" s="918"/>
      <c r="AN13" s="919"/>
      <c r="AO13" s="911"/>
      <c r="AP13" s="912"/>
      <c r="AQ13" s="912"/>
      <c r="AR13" s="912"/>
      <c r="AS13" s="912"/>
      <c r="AT13" s="912"/>
      <c r="AU13" s="912"/>
      <c r="AV13" s="912"/>
      <c r="AW13" s="912"/>
      <c r="AX13" s="912"/>
      <c r="AY13" s="912"/>
      <c r="AZ13" s="912"/>
      <c r="BA13" s="912"/>
      <c r="BB13" s="912"/>
      <c r="BC13" s="912"/>
      <c r="BD13" s="912"/>
      <c r="BE13" s="912"/>
      <c r="BF13" s="912"/>
      <c r="BG13" s="912"/>
      <c r="BH13" s="912"/>
      <c r="BI13" s="912"/>
      <c r="BJ13" s="913"/>
      <c r="BK13" s="228"/>
      <c r="BL13" s="463"/>
      <c r="BM13" s="463"/>
      <c r="BN13" s="463"/>
      <c r="BO13" s="463"/>
      <c r="BP13" s="463"/>
      <c r="BQ13" s="463"/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3"/>
      <c r="CW13" s="463"/>
      <c r="CX13" s="463"/>
      <c r="CY13" s="463"/>
      <c r="CZ13" s="229"/>
    </row>
    <row r="14" spans="1:104" s="189" customFormat="1" ht="31.5" customHeight="1">
      <c r="A14" s="225"/>
      <c r="B14" s="916" t="s">
        <v>110</v>
      </c>
      <c r="C14" s="916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6"/>
      <c r="O14" s="916"/>
      <c r="P14" s="916"/>
      <c r="Q14" s="916"/>
      <c r="R14" s="916"/>
      <c r="S14" s="916"/>
      <c r="T14" s="916"/>
      <c r="U14" s="916"/>
      <c r="V14" s="916"/>
      <c r="W14" s="916"/>
      <c r="X14" s="916"/>
      <c r="Y14" s="916"/>
      <c r="Z14" s="916"/>
      <c r="AA14" s="916"/>
      <c r="AB14" s="916"/>
      <c r="AC14" s="916"/>
      <c r="AD14" s="916"/>
      <c r="AE14" s="916"/>
      <c r="AF14" s="916"/>
      <c r="AG14" s="916"/>
      <c r="AH14" s="916"/>
      <c r="AI14" s="916"/>
      <c r="AJ14" s="916"/>
      <c r="AK14" s="916"/>
      <c r="AL14" s="916"/>
      <c r="AM14" s="916"/>
      <c r="AN14" s="917"/>
      <c r="AO14" s="908" t="s">
        <v>107</v>
      </c>
      <c r="AP14" s="909"/>
      <c r="AQ14" s="909"/>
      <c r="AR14" s="909"/>
      <c r="AS14" s="909"/>
      <c r="AT14" s="909"/>
      <c r="AU14" s="909"/>
      <c r="AV14" s="909"/>
      <c r="AW14" s="909"/>
      <c r="AX14" s="909"/>
      <c r="AY14" s="909"/>
      <c r="AZ14" s="909"/>
      <c r="BA14" s="909"/>
      <c r="BB14" s="909"/>
      <c r="BC14" s="909"/>
      <c r="BD14" s="909"/>
      <c r="BE14" s="909"/>
      <c r="BF14" s="909"/>
      <c r="BG14" s="909"/>
      <c r="BH14" s="909"/>
      <c r="BI14" s="909"/>
      <c r="BJ14" s="910"/>
      <c r="BK14" s="216"/>
      <c r="BL14" s="915">
        <f>'ф.4.1 2019'!BX24</f>
        <v>0</v>
      </c>
      <c r="BM14" s="915"/>
      <c r="BN14" s="915"/>
      <c r="BO14" s="915"/>
      <c r="BP14" s="915"/>
      <c r="BQ14" s="915"/>
      <c r="BR14" s="915"/>
      <c r="BS14" s="915"/>
      <c r="BT14" s="915"/>
      <c r="BU14" s="915"/>
      <c r="BV14" s="915"/>
      <c r="BW14" s="915"/>
      <c r="BX14" s="915"/>
      <c r="BY14" s="915"/>
      <c r="BZ14" s="915"/>
      <c r="CA14" s="915"/>
      <c r="CB14" s="915"/>
      <c r="CC14" s="915"/>
      <c r="CD14" s="915"/>
      <c r="CE14" s="915"/>
      <c r="CF14" s="915"/>
      <c r="CG14" s="915"/>
      <c r="CH14" s="915"/>
      <c r="CI14" s="915"/>
      <c r="CJ14" s="915"/>
      <c r="CK14" s="915"/>
      <c r="CL14" s="915"/>
      <c r="CM14" s="915"/>
      <c r="CN14" s="915"/>
      <c r="CO14" s="915"/>
      <c r="CP14" s="915"/>
      <c r="CQ14" s="915"/>
      <c r="CR14" s="915"/>
      <c r="CS14" s="915"/>
      <c r="CT14" s="915"/>
      <c r="CU14" s="915"/>
      <c r="CV14" s="915"/>
      <c r="CW14" s="915"/>
      <c r="CX14" s="915"/>
      <c r="CY14" s="915"/>
      <c r="CZ14" s="226"/>
    </row>
    <row r="15" spans="1:104" s="189" customFormat="1" ht="16.5" customHeight="1">
      <c r="A15" s="227"/>
      <c r="B15" s="918"/>
      <c r="C15" s="918"/>
      <c r="D15" s="918"/>
      <c r="E15" s="918"/>
      <c r="F15" s="918"/>
      <c r="G15" s="918"/>
      <c r="H15" s="918"/>
      <c r="I15" s="918"/>
      <c r="J15" s="918"/>
      <c r="K15" s="918"/>
      <c r="L15" s="918"/>
      <c r="M15" s="918"/>
      <c r="N15" s="918"/>
      <c r="O15" s="918"/>
      <c r="P15" s="918"/>
      <c r="Q15" s="918"/>
      <c r="R15" s="918"/>
      <c r="S15" s="918"/>
      <c r="T15" s="918"/>
      <c r="U15" s="918"/>
      <c r="V15" s="918"/>
      <c r="W15" s="918"/>
      <c r="X15" s="918"/>
      <c r="Y15" s="918"/>
      <c r="Z15" s="918"/>
      <c r="AA15" s="918"/>
      <c r="AB15" s="918"/>
      <c r="AC15" s="918"/>
      <c r="AD15" s="918"/>
      <c r="AE15" s="918"/>
      <c r="AF15" s="918"/>
      <c r="AG15" s="918"/>
      <c r="AH15" s="918"/>
      <c r="AI15" s="918"/>
      <c r="AJ15" s="918"/>
      <c r="AK15" s="918"/>
      <c r="AL15" s="918"/>
      <c r="AM15" s="918"/>
      <c r="AN15" s="919"/>
      <c r="AO15" s="911"/>
      <c r="AP15" s="912"/>
      <c r="AQ15" s="912"/>
      <c r="AR15" s="912"/>
      <c r="AS15" s="912"/>
      <c r="AT15" s="912"/>
      <c r="AU15" s="912"/>
      <c r="AV15" s="912"/>
      <c r="AW15" s="912"/>
      <c r="AX15" s="912"/>
      <c r="AY15" s="912"/>
      <c r="AZ15" s="912"/>
      <c r="BA15" s="912"/>
      <c r="BB15" s="912"/>
      <c r="BC15" s="912"/>
      <c r="BD15" s="912"/>
      <c r="BE15" s="912"/>
      <c r="BF15" s="912"/>
      <c r="BG15" s="912"/>
      <c r="BH15" s="912"/>
      <c r="BI15" s="912"/>
      <c r="BJ15" s="913"/>
      <c r="BK15" s="228"/>
      <c r="BL15" s="924"/>
      <c r="BM15" s="924"/>
      <c r="BN15" s="924"/>
      <c r="BO15" s="924"/>
      <c r="BP15" s="924"/>
      <c r="BQ15" s="924"/>
      <c r="BR15" s="924"/>
      <c r="BS15" s="924"/>
      <c r="BT15" s="924"/>
      <c r="BU15" s="924"/>
      <c r="BV15" s="924"/>
      <c r="BW15" s="924"/>
      <c r="BX15" s="924"/>
      <c r="BY15" s="924"/>
      <c r="BZ15" s="924"/>
      <c r="CA15" s="924"/>
      <c r="CB15" s="924"/>
      <c r="CC15" s="924"/>
      <c r="CD15" s="924"/>
      <c r="CE15" s="924"/>
      <c r="CF15" s="924"/>
      <c r="CG15" s="924"/>
      <c r="CH15" s="924"/>
      <c r="CI15" s="924"/>
      <c r="CJ15" s="924"/>
      <c r="CK15" s="924"/>
      <c r="CL15" s="924"/>
      <c r="CM15" s="924"/>
      <c r="CN15" s="924"/>
      <c r="CO15" s="924"/>
      <c r="CP15" s="924"/>
      <c r="CQ15" s="924"/>
      <c r="CR15" s="924"/>
      <c r="CS15" s="924"/>
      <c r="CT15" s="924"/>
      <c r="CU15" s="924"/>
      <c r="CV15" s="924"/>
      <c r="CW15" s="924"/>
      <c r="CX15" s="924"/>
      <c r="CY15" s="924"/>
      <c r="CZ15" s="229"/>
    </row>
    <row r="16" spans="1:104" s="189" customFormat="1" ht="75" customHeight="1">
      <c r="A16" s="225"/>
      <c r="B16" s="916" t="s">
        <v>111</v>
      </c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16"/>
      <c r="AK16" s="916"/>
      <c r="AL16" s="916"/>
      <c r="AM16" s="916"/>
      <c r="AN16" s="917"/>
      <c r="AO16" s="908" t="s">
        <v>107</v>
      </c>
      <c r="AP16" s="909"/>
      <c r="AQ16" s="909"/>
      <c r="AR16" s="909"/>
      <c r="AS16" s="909"/>
      <c r="AT16" s="909"/>
      <c r="AU16" s="909"/>
      <c r="AV16" s="909"/>
      <c r="AW16" s="909"/>
      <c r="AX16" s="909"/>
      <c r="AY16" s="909"/>
      <c r="AZ16" s="909"/>
      <c r="BA16" s="909"/>
      <c r="BB16" s="909"/>
      <c r="BC16" s="909"/>
      <c r="BD16" s="909"/>
      <c r="BE16" s="909"/>
      <c r="BF16" s="909"/>
      <c r="BG16" s="909"/>
      <c r="BH16" s="909"/>
      <c r="BI16" s="909"/>
      <c r="BJ16" s="910"/>
      <c r="BK16" s="216"/>
      <c r="BL16" s="451" t="s">
        <v>106</v>
      </c>
      <c r="BM16" s="451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1"/>
      <c r="CM16" s="451"/>
      <c r="CN16" s="451"/>
      <c r="CO16" s="451"/>
      <c r="CP16" s="451"/>
      <c r="CQ16" s="451"/>
      <c r="CR16" s="451"/>
      <c r="CS16" s="451"/>
      <c r="CT16" s="451"/>
      <c r="CU16" s="451"/>
      <c r="CV16" s="451"/>
      <c r="CW16" s="451"/>
      <c r="CX16" s="451"/>
      <c r="CY16" s="451"/>
      <c r="CZ16" s="226"/>
    </row>
    <row r="17" spans="1:104" s="189" customFormat="1" ht="15.75" customHeight="1">
      <c r="A17" s="227"/>
      <c r="B17" s="918"/>
      <c r="C17" s="918"/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  <c r="AJ17" s="918"/>
      <c r="AK17" s="918"/>
      <c r="AL17" s="918"/>
      <c r="AM17" s="918"/>
      <c r="AN17" s="919"/>
      <c r="AO17" s="911"/>
      <c r="AP17" s="912"/>
      <c r="AQ17" s="912"/>
      <c r="AR17" s="912"/>
      <c r="AS17" s="912"/>
      <c r="AT17" s="912"/>
      <c r="AU17" s="912"/>
      <c r="AV17" s="912"/>
      <c r="AW17" s="912"/>
      <c r="AX17" s="912"/>
      <c r="AY17" s="912"/>
      <c r="AZ17" s="912"/>
      <c r="BA17" s="912"/>
      <c r="BB17" s="912"/>
      <c r="BC17" s="912"/>
      <c r="BD17" s="912"/>
      <c r="BE17" s="912"/>
      <c r="BF17" s="912"/>
      <c r="BG17" s="912"/>
      <c r="BH17" s="912"/>
      <c r="BI17" s="912"/>
      <c r="BJ17" s="913"/>
      <c r="BK17" s="228"/>
      <c r="BL17" s="914"/>
      <c r="BM17" s="914"/>
      <c r="BN17" s="914"/>
      <c r="BO17" s="914"/>
      <c r="BP17" s="914"/>
      <c r="BQ17" s="914"/>
      <c r="BR17" s="914"/>
      <c r="BS17" s="914"/>
      <c r="BT17" s="914"/>
      <c r="BU17" s="914"/>
      <c r="BV17" s="914"/>
      <c r="BW17" s="914"/>
      <c r="BX17" s="914"/>
      <c r="BY17" s="914"/>
      <c r="BZ17" s="914"/>
      <c r="CA17" s="914"/>
      <c r="CB17" s="914"/>
      <c r="CC17" s="914"/>
      <c r="CD17" s="914"/>
      <c r="CE17" s="914"/>
      <c r="CF17" s="914"/>
      <c r="CG17" s="914"/>
      <c r="CH17" s="914"/>
      <c r="CI17" s="914"/>
      <c r="CJ17" s="914"/>
      <c r="CK17" s="914"/>
      <c r="CL17" s="914"/>
      <c r="CM17" s="914"/>
      <c r="CN17" s="914"/>
      <c r="CO17" s="914"/>
      <c r="CP17" s="914"/>
      <c r="CQ17" s="914"/>
      <c r="CR17" s="914"/>
      <c r="CS17" s="914"/>
      <c r="CT17" s="914"/>
      <c r="CU17" s="914"/>
      <c r="CV17" s="914"/>
      <c r="CW17" s="914"/>
      <c r="CX17" s="914"/>
      <c r="CY17" s="914"/>
      <c r="CZ17" s="229"/>
    </row>
    <row r="18" spans="1:104" s="189" customFormat="1" ht="30" customHeight="1">
      <c r="A18" s="225"/>
      <c r="B18" s="916" t="s">
        <v>112</v>
      </c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16"/>
      <c r="AK18" s="916"/>
      <c r="AL18" s="916"/>
      <c r="AM18" s="916"/>
      <c r="AN18" s="917"/>
      <c r="AO18" s="908" t="s">
        <v>107</v>
      </c>
      <c r="AP18" s="909"/>
      <c r="AQ18" s="909"/>
      <c r="AR18" s="909"/>
      <c r="AS18" s="909"/>
      <c r="AT18" s="909"/>
      <c r="AU18" s="909"/>
      <c r="AV18" s="909"/>
      <c r="AW18" s="909"/>
      <c r="AX18" s="909"/>
      <c r="AY18" s="909"/>
      <c r="AZ18" s="909"/>
      <c r="BA18" s="909"/>
      <c r="BB18" s="909"/>
      <c r="BC18" s="909"/>
      <c r="BD18" s="909"/>
      <c r="BE18" s="909"/>
      <c r="BF18" s="909"/>
      <c r="BG18" s="909"/>
      <c r="BH18" s="909"/>
      <c r="BI18" s="909"/>
      <c r="BJ18" s="910"/>
      <c r="BK18" s="216"/>
      <c r="BL18" s="451" t="s">
        <v>79</v>
      </c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226"/>
    </row>
    <row r="19" spans="1:104" s="189" customFormat="1" ht="17.25" customHeight="1">
      <c r="A19" s="227"/>
      <c r="B19" s="918"/>
      <c r="C19" s="918"/>
      <c r="D19" s="918"/>
      <c r="E19" s="918"/>
      <c r="F19" s="918"/>
      <c r="G19" s="918"/>
      <c r="H19" s="918"/>
      <c r="I19" s="918"/>
      <c r="J19" s="918"/>
      <c r="K19" s="918"/>
      <c r="L19" s="918"/>
      <c r="M19" s="918"/>
      <c r="N19" s="918"/>
      <c r="O19" s="918"/>
      <c r="P19" s="918"/>
      <c r="Q19" s="918"/>
      <c r="R19" s="918"/>
      <c r="S19" s="918"/>
      <c r="T19" s="918"/>
      <c r="U19" s="918"/>
      <c r="V19" s="918"/>
      <c r="W19" s="918"/>
      <c r="X19" s="918"/>
      <c r="Y19" s="918"/>
      <c r="Z19" s="918"/>
      <c r="AA19" s="918"/>
      <c r="AB19" s="918"/>
      <c r="AC19" s="918"/>
      <c r="AD19" s="918"/>
      <c r="AE19" s="918"/>
      <c r="AF19" s="918"/>
      <c r="AG19" s="918"/>
      <c r="AH19" s="918"/>
      <c r="AI19" s="918"/>
      <c r="AJ19" s="918"/>
      <c r="AK19" s="918"/>
      <c r="AL19" s="918"/>
      <c r="AM19" s="918"/>
      <c r="AN19" s="919"/>
      <c r="AO19" s="911"/>
      <c r="AP19" s="912"/>
      <c r="AQ19" s="912"/>
      <c r="AR19" s="912"/>
      <c r="AS19" s="912"/>
      <c r="AT19" s="912"/>
      <c r="AU19" s="912"/>
      <c r="AV19" s="912"/>
      <c r="AW19" s="912"/>
      <c r="AX19" s="912"/>
      <c r="AY19" s="912"/>
      <c r="AZ19" s="912"/>
      <c r="BA19" s="912"/>
      <c r="BB19" s="912"/>
      <c r="BC19" s="912"/>
      <c r="BD19" s="912"/>
      <c r="BE19" s="912"/>
      <c r="BF19" s="912"/>
      <c r="BG19" s="912"/>
      <c r="BH19" s="912"/>
      <c r="BI19" s="912"/>
      <c r="BJ19" s="913"/>
      <c r="BK19" s="228"/>
      <c r="BL19" s="921"/>
      <c r="BM19" s="921"/>
      <c r="BN19" s="921"/>
      <c r="BO19" s="921"/>
      <c r="BP19" s="921"/>
      <c r="BQ19" s="921"/>
      <c r="BR19" s="921"/>
      <c r="BS19" s="921"/>
      <c r="BT19" s="921"/>
      <c r="BU19" s="921"/>
      <c r="BV19" s="921"/>
      <c r="BW19" s="921"/>
      <c r="BX19" s="921"/>
      <c r="BY19" s="921"/>
      <c r="BZ19" s="921"/>
      <c r="CA19" s="921"/>
      <c r="CB19" s="921"/>
      <c r="CC19" s="921"/>
      <c r="CD19" s="921"/>
      <c r="CE19" s="921"/>
      <c r="CF19" s="921"/>
      <c r="CG19" s="921"/>
      <c r="CH19" s="921"/>
      <c r="CI19" s="921"/>
      <c r="CJ19" s="921"/>
      <c r="CK19" s="921"/>
      <c r="CL19" s="921"/>
      <c r="CM19" s="921"/>
      <c r="CN19" s="921"/>
      <c r="CO19" s="921"/>
      <c r="CP19" s="921"/>
      <c r="CQ19" s="921"/>
      <c r="CR19" s="921"/>
      <c r="CS19" s="921"/>
      <c r="CT19" s="921"/>
      <c r="CU19" s="921"/>
      <c r="CV19" s="921"/>
      <c r="CW19" s="921"/>
      <c r="CX19" s="921"/>
      <c r="CY19" s="921"/>
      <c r="CZ19" s="229"/>
    </row>
    <row r="20" spans="1:104" s="189" customFormat="1" ht="30" customHeight="1">
      <c r="A20" s="225"/>
      <c r="B20" s="916" t="s">
        <v>113</v>
      </c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16"/>
      <c r="AK20" s="916"/>
      <c r="AL20" s="916"/>
      <c r="AM20" s="916"/>
      <c r="AN20" s="217"/>
      <c r="AO20" s="908" t="s">
        <v>107</v>
      </c>
      <c r="AP20" s="909"/>
      <c r="AQ20" s="909"/>
      <c r="AR20" s="909"/>
      <c r="AS20" s="909"/>
      <c r="AT20" s="909"/>
      <c r="AU20" s="909"/>
      <c r="AV20" s="909"/>
      <c r="AW20" s="909"/>
      <c r="AX20" s="909"/>
      <c r="AY20" s="909"/>
      <c r="AZ20" s="909"/>
      <c r="BA20" s="909"/>
      <c r="BB20" s="909"/>
      <c r="BC20" s="909"/>
      <c r="BD20" s="909"/>
      <c r="BE20" s="909"/>
      <c r="BF20" s="909"/>
      <c r="BG20" s="909"/>
      <c r="BH20" s="909"/>
      <c r="BI20" s="909"/>
      <c r="BJ20" s="910"/>
      <c r="BK20" s="216"/>
      <c r="BL20" s="922"/>
      <c r="BM20" s="922"/>
      <c r="BN20" s="922"/>
      <c r="BO20" s="922"/>
      <c r="BP20" s="922"/>
      <c r="BQ20" s="922"/>
      <c r="BR20" s="922"/>
      <c r="BS20" s="922"/>
      <c r="BT20" s="922"/>
      <c r="BU20" s="922"/>
      <c r="BV20" s="922"/>
      <c r="BW20" s="922"/>
      <c r="BX20" s="922"/>
      <c r="BY20" s="922"/>
      <c r="BZ20" s="922"/>
      <c r="CA20" s="922"/>
      <c r="CB20" s="922"/>
      <c r="CC20" s="922"/>
      <c r="CD20" s="922"/>
      <c r="CE20" s="922"/>
      <c r="CF20" s="922"/>
      <c r="CG20" s="922"/>
      <c r="CH20" s="922"/>
      <c r="CI20" s="922"/>
      <c r="CJ20" s="922"/>
      <c r="CK20" s="922"/>
      <c r="CL20" s="922"/>
      <c r="CM20" s="922"/>
      <c r="CN20" s="922"/>
      <c r="CO20" s="922"/>
      <c r="CP20" s="922"/>
      <c r="CQ20" s="922"/>
      <c r="CR20" s="922"/>
      <c r="CS20" s="922"/>
      <c r="CT20" s="922"/>
      <c r="CU20" s="922"/>
      <c r="CV20" s="922"/>
      <c r="CW20" s="922"/>
      <c r="CX20" s="922"/>
      <c r="CY20" s="922"/>
      <c r="CZ20" s="226"/>
    </row>
    <row r="21" spans="1:104" s="189" customFormat="1" ht="17.25" customHeight="1">
      <c r="A21" s="230"/>
      <c r="B21" s="918"/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918"/>
      <c r="AM21" s="918"/>
      <c r="AN21" s="219"/>
      <c r="AO21" s="911"/>
      <c r="AP21" s="912"/>
      <c r="AQ21" s="912"/>
      <c r="AR21" s="912"/>
      <c r="AS21" s="912"/>
      <c r="AT21" s="912"/>
      <c r="AU21" s="912"/>
      <c r="AV21" s="912"/>
      <c r="AW21" s="912"/>
      <c r="AX21" s="912"/>
      <c r="AY21" s="912"/>
      <c r="AZ21" s="912"/>
      <c r="BA21" s="912"/>
      <c r="BB21" s="912"/>
      <c r="BC21" s="912"/>
      <c r="BD21" s="912"/>
      <c r="BE21" s="912"/>
      <c r="BF21" s="912"/>
      <c r="BG21" s="912"/>
      <c r="BH21" s="912"/>
      <c r="BI21" s="912"/>
      <c r="BJ21" s="913"/>
      <c r="BK21" s="218"/>
      <c r="BL21" s="922"/>
      <c r="BM21" s="922"/>
      <c r="BN21" s="922"/>
      <c r="BO21" s="922"/>
      <c r="BP21" s="922"/>
      <c r="BQ21" s="922"/>
      <c r="BR21" s="922"/>
      <c r="BS21" s="922"/>
      <c r="BT21" s="922"/>
      <c r="BU21" s="922"/>
      <c r="BV21" s="922"/>
      <c r="BW21" s="922"/>
      <c r="BX21" s="922"/>
      <c r="BY21" s="922"/>
      <c r="BZ21" s="922"/>
      <c r="CA21" s="922"/>
      <c r="CB21" s="922"/>
      <c r="CC21" s="922"/>
      <c r="CD21" s="922"/>
      <c r="CE21" s="922"/>
      <c r="CF21" s="922"/>
      <c r="CG21" s="922"/>
      <c r="CH21" s="922"/>
      <c r="CI21" s="922"/>
      <c r="CJ21" s="922"/>
      <c r="CK21" s="922"/>
      <c r="CL21" s="922"/>
      <c r="CM21" s="922"/>
      <c r="CN21" s="922"/>
      <c r="CO21" s="922"/>
      <c r="CP21" s="922"/>
      <c r="CQ21" s="922"/>
      <c r="CR21" s="922"/>
      <c r="CS21" s="922"/>
      <c r="CT21" s="922"/>
      <c r="CU21" s="922"/>
      <c r="CV21" s="922"/>
      <c r="CW21" s="922"/>
      <c r="CX21" s="922"/>
      <c r="CY21" s="922"/>
      <c r="CZ21" s="231"/>
    </row>
    <row r="22" spans="1:104" s="189" customFormat="1" ht="30" customHeight="1">
      <c r="A22" s="225"/>
      <c r="B22" s="916" t="s">
        <v>114</v>
      </c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16"/>
      <c r="AK22" s="916"/>
      <c r="AL22" s="916"/>
      <c r="AM22" s="916"/>
      <c r="AN22" s="217"/>
      <c r="AO22" s="908" t="s">
        <v>107</v>
      </c>
      <c r="AP22" s="909"/>
      <c r="AQ22" s="909"/>
      <c r="AR22" s="909"/>
      <c r="AS22" s="909"/>
      <c r="AT22" s="909"/>
      <c r="AU22" s="909"/>
      <c r="AV22" s="909"/>
      <c r="AW22" s="909"/>
      <c r="AX22" s="909"/>
      <c r="AY22" s="909"/>
      <c r="AZ22" s="909"/>
      <c r="BA22" s="909"/>
      <c r="BB22" s="909"/>
      <c r="BC22" s="909"/>
      <c r="BD22" s="909"/>
      <c r="BE22" s="909"/>
      <c r="BF22" s="909"/>
      <c r="BG22" s="909"/>
      <c r="BH22" s="909"/>
      <c r="BI22" s="909"/>
      <c r="BJ22" s="910"/>
      <c r="BK22" s="216"/>
      <c r="BL22" s="922"/>
      <c r="BM22" s="922"/>
      <c r="BN22" s="922"/>
      <c r="BO22" s="922"/>
      <c r="BP22" s="922"/>
      <c r="BQ22" s="922"/>
      <c r="BR22" s="922"/>
      <c r="BS22" s="922"/>
      <c r="BT22" s="922"/>
      <c r="BU22" s="922"/>
      <c r="BV22" s="922"/>
      <c r="BW22" s="922"/>
      <c r="BX22" s="922"/>
      <c r="BY22" s="922"/>
      <c r="BZ22" s="922"/>
      <c r="CA22" s="922"/>
      <c r="CB22" s="922"/>
      <c r="CC22" s="922"/>
      <c r="CD22" s="922"/>
      <c r="CE22" s="922"/>
      <c r="CF22" s="922"/>
      <c r="CG22" s="922"/>
      <c r="CH22" s="922"/>
      <c r="CI22" s="922"/>
      <c r="CJ22" s="922"/>
      <c r="CK22" s="922"/>
      <c r="CL22" s="922"/>
      <c r="CM22" s="922"/>
      <c r="CN22" s="922"/>
      <c r="CO22" s="922"/>
      <c r="CP22" s="922"/>
      <c r="CQ22" s="922"/>
      <c r="CR22" s="922"/>
      <c r="CS22" s="922"/>
      <c r="CT22" s="922"/>
      <c r="CU22" s="922"/>
      <c r="CV22" s="922"/>
      <c r="CW22" s="922"/>
      <c r="CX22" s="922"/>
      <c r="CY22" s="922"/>
      <c r="CZ22" s="226"/>
    </row>
    <row r="23" spans="1:104" s="189" customFormat="1" ht="17.25" customHeight="1">
      <c r="A23" s="230"/>
      <c r="B23" s="918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918"/>
      <c r="U23" s="918"/>
      <c r="V23" s="918"/>
      <c r="W23" s="918"/>
      <c r="X23" s="918"/>
      <c r="Y23" s="918"/>
      <c r="Z23" s="918"/>
      <c r="AA23" s="918"/>
      <c r="AB23" s="918"/>
      <c r="AC23" s="918"/>
      <c r="AD23" s="918"/>
      <c r="AE23" s="918"/>
      <c r="AF23" s="918"/>
      <c r="AG23" s="918"/>
      <c r="AH23" s="918"/>
      <c r="AI23" s="918"/>
      <c r="AJ23" s="918"/>
      <c r="AK23" s="918"/>
      <c r="AL23" s="918"/>
      <c r="AM23" s="918"/>
      <c r="AN23" s="219"/>
      <c r="AO23" s="911"/>
      <c r="AP23" s="912"/>
      <c r="AQ23" s="912"/>
      <c r="AR23" s="912"/>
      <c r="AS23" s="912"/>
      <c r="AT23" s="912"/>
      <c r="AU23" s="912"/>
      <c r="AV23" s="912"/>
      <c r="AW23" s="912"/>
      <c r="AX23" s="912"/>
      <c r="AY23" s="912"/>
      <c r="AZ23" s="912"/>
      <c r="BA23" s="912"/>
      <c r="BB23" s="912"/>
      <c r="BC23" s="912"/>
      <c r="BD23" s="912"/>
      <c r="BE23" s="912"/>
      <c r="BF23" s="912"/>
      <c r="BG23" s="912"/>
      <c r="BH23" s="912"/>
      <c r="BI23" s="912"/>
      <c r="BJ23" s="913"/>
      <c r="BK23" s="218"/>
      <c r="BL23" s="923"/>
      <c r="BM23" s="923"/>
      <c r="BN23" s="923"/>
      <c r="BO23" s="923"/>
      <c r="BP23" s="923"/>
      <c r="BQ23" s="923"/>
      <c r="BR23" s="923"/>
      <c r="BS23" s="923"/>
      <c r="BT23" s="923"/>
      <c r="BU23" s="923"/>
      <c r="BV23" s="923"/>
      <c r="BW23" s="923"/>
      <c r="BX23" s="923"/>
      <c r="BY23" s="923"/>
      <c r="BZ23" s="923"/>
      <c r="CA23" s="923"/>
      <c r="CB23" s="923"/>
      <c r="CC23" s="923"/>
      <c r="CD23" s="923"/>
      <c r="CE23" s="923"/>
      <c r="CF23" s="923"/>
      <c r="CG23" s="923"/>
      <c r="CH23" s="923"/>
      <c r="CI23" s="923"/>
      <c r="CJ23" s="923"/>
      <c r="CK23" s="923"/>
      <c r="CL23" s="923"/>
      <c r="CM23" s="923"/>
      <c r="CN23" s="923"/>
      <c r="CO23" s="923"/>
      <c r="CP23" s="923"/>
      <c r="CQ23" s="923"/>
      <c r="CR23" s="923"/>
      <c r="CS23" s="923"/>
      <c r="CT23" s="923"/>
      <c r="CU23" s="923"/>
      <c r="CV23" s="923"/>
      <c r="CW23" s="923"/>
      <c r="CX23" s="923"/>
      <c r="CY23" s="923"/>
      <c r="CZ23" s="231"/>
    </row>
    <row r="24" spans="1:104" s="189" customFormat="1" ht="48" customHeight="1">
      <c r="A24" s="232"/>
      <c r="B24" s="748" t="s">
        <v>80</v>
      </c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E24" s="748"/>
      <c r="AF24" s="748"/>
      <c r="AG24" s="748"/>
      <c r="AH24" s="748"/>
      <c r="AI24" s="748"/>
      <c r="AJ24" s="748"/>
      <c r="AK24" s="748"/>
      <c r="AL24" s="748"/>
      <c r="AM24" s="748"/>
      <c r="AN24" s="213"/>
      <c r="AO24" s="899" t="s">
        <v>107</v>
      </c>
      <c r="AP24" s="867"/>
      <c r="AQ24" s="867"/>
      <c r="AR24" s="867"/>
      <c r="AS24" s="867"/>
      <c r="AT24" s="867"/>
      <c r="AU24" s="867"/>
      <c r="AV24" s="867"/>
      <c r="AW24" s="867"/>
      <c r="AX24" s="867"/>
      <c r="AY24" s="867"/>
      <c r="AZ24" s="867"/>
      <c r="BA24" s="867"/>
      <c r="BB24" s="867"/>
      <c r="BC24" s="867"/>
      <c r="BD24" s="867"/>
      <c r="BE24" s="867"/>
      <c r="BF24" s="867"/>
      <c r="BG24" s="867"/>
      <c r="BH24" s="867"/>
      <c r="BI24" s="867"/>
      <c r="BJ24" s="868"/>
      <c r="BK24" s="215"/>
      <c r="BL24" s="920">
        <f>0.65*BL10+0.25*BL12+0.1*BL14</f>
        <v>0.65</v>
      </c>
      <c r="BM24" s="920"/>
      <c r="BN24" s="920"/>
      <c r="BO24" s="920"/>
      <c r="BP24" s="920"/>
      <c r="BQ24" s="920"/>
      <c r="BR24" s="920"/>
      <c r="BS24" s="920"/>
      <c r="BT24" s="920"/>
      <c r="BU24" s="920"/>
      <c r="BV24" s="920"/>
      <c r="BW24" s="920"/>
      <c r="BX24" s="920"/>
      <c r="BY24" s="920"/>
      <c r="BZ24" s="920"/>
      <c r="CA24" s="920"/>
      <c r="CB24" s="920"/>
      <c r="CC24" s="920"/>
      <c r="CD24" s="920"/>
      <c r="CE24" s="920"/>
      <c r="CF24" s="920"/>
      <c r="CG24" s="920"/>
      <c r="CH24" s="920"/>
      <c r="CI24" s="920"/>
      <c r="CJ24" s="920"/>
      <c r="CK24" s="920"/>
      <c r="CL24" s="920"/>
      <c r="CM24" s="920"/>
      <c r="CN24" s="920"/>
      <c r="CO24" s="920"/>
      <c r="CP24" s="920"/>
      <c r="CQ24" s="920"/>
      <c r="CR24" s="920"/>
      <c r="CS24" s="920"/>
      <c r="CT24" s="920"/>
      <c r="CU24" s="920"/>
      <c r="CV24" s="920"/>
      <c r="CW24" s="920"/>
      <c r="CX24" s="920"/>
      <c r="CY24" s="920"/>
      <c r="CZ24" s="233"/>
    </row>
    <row r="26" spans="1:104" s="182" customFormat="1" ht="15.75">
      <c r="A26" s="446" t="s">
        <v>363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 t="s">
        <v>364</v>
      </c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</row>
    <row r="27" spans="1:104" s="186" customFormat="1" ht="13.5" customHeight="1">
      <c r="A27" s="424" t="s">
        <v>48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 t="s">
        <v>41</v>
      </c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24"/>
      <c r="BT27" s="424"/>
      <c r="BU27" s="424"/>
      <c r="BV27" s="424"/>
      <c r="BW27" s="424" t="s">
        <v>40</v>
      </c>
      <c r="BX27" s="424"/>
      <c r="BY27" s="424"/>
      <c r="BZ27" s="424"/>
      <c r="CA27" s="424"/>
      <c r="CB27" s="424"/>
      <c r="CC27" s="424"/>
      <c r="CD27" s="424"/>
      <c r="CE27" s="424"/>
      <c r="CF27" s="424"/>
      <c r="CG27" s="424"/>
      <c r="CH27" s="424"/>
      <c r="CI27" s="424"/>
      <c r="CJ27" s="424"/>
      <c r="CK27" s="424"/>
      <c r="CL27" s="424"/>
      <c r="CM27" s="424"/>
      <c r="CN27" s="424"/>
      <c r="CO27" s="424"/>
      <c r="CP27" s="424"/>
      <c r="CQ27" s="424"/>
      <c r="CR27" s="424"/>
      <c r="CS27" s="424"/>
      <c r="CT27" s="424"/>
      <c r="CU27" s="424"/>
      <c r="CV27" s="424"/>
      <c r="CW27" s="424"/>
      <c r="CX27" s="424"/>
      <c r="CY27" s="424"/>
      <c r="CZ27" s="424"/>
    </row>
    <row r="28" ht="3" customHeight="1"/>
  </sheetData>
  <sheetProtection/>
  <mergeCells count="38">
    <mergeCell ref="B10:AN11"/>
    <mergeCell ref="B16:AN17"/>
    <mergeCell ref="BL15:CY15"/>
    <mergeCell ref="B14:AN15"/>
    <mergeCell ref="A5:CZ5"/>
    <mergeCell ref="AO10:BJ11"/>
    <mergeCell ref="BL10:CY10"/>
    <mergeCell ref="BL11:CY11"/>
    <mergeCell ref="BK9:CZ9"/>
    <mergeCell ref="F6:CU6"/>
    <mergeCell ref="F7:CU7"/>
    <mergeCell ref="A26:AK26"/>
    <mergeCell ref="AL26:BV26"/>
    <mergeCell ref="B22:AM23"/>
    <mergeCell ref="AO22:BJ23"/>
    <mergeCell ref="BL18:CY23"/>
    <mergeCell ref="B20:AM21"/>
    <mergeCell ref="AO20:BJ21"/>
    <mergeCell ref="AO12:BJ13"/>
    <mergeCell ref="BL13:CY13"/>
    <mergeCell ref="B12:AN13"/>
    <mergeCell ref="B18:AN19"/>
    <mergeCell ref="BL14:CY14"/>
    <mergeCell ref="AL27:BV27"/>
    <mergeCell ref="BW27:CZ27"/>
    <mergeCell ref="B24:AM24"/>
    <mergeCell ref="AO24:BJ24"/>
    <mergeCell ref="BL24:CY24"/>
    <mergeCell ref="AO9:BJ9"/>
    <mergeCell ref="AO14:BJ15"/>
    <mergeCell ref="BW26:CZ26"/>
    <mergeCell ref="A27:AK27"/>
    <mergeCell ref="A9:AN9"/>
    <mergeCell ref="BL16:CY16"/>
    <mergeCell ref="AO18:BJ19"/>
    <mergeCell ref="BL17:CY17"/>
    <mergeCell ref="AO16:BJ17"/>
    <mergeCell ref="BL12:CY1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FD36"/>
  <sheetViews>
    <sheetView zoomScaleSheetLayoutView="100" zoomScalePageLayoutView="0" workbookViewId="0" topLeftCell="A1">
      <selection activeCell="BZ26" sqref="BZ26"/>
    </sheetView>
  </sheetViews>
  <sheetFormatPr defaultColWidth="0.875" defaultRowHeight="12.75"/>
  <cols>
    <col min="1" max="38" width="0.875" style="12" customWidth="1"/>
    <col min="39" max="39" width="2.125" style="12" customWidth="1"/>
    <col min="40" max="100" width="0.875" style="12" customWidth="1"/>
    <col min="101" max="101" width="3.00390625" style="12" bestFit="1" customWidth="1"/>
    <col min="102" max="129" width="0.875" style="12" customWidth="1"/>
    <col min="130" max="130" width="13.625" style="12" hidden="1" customWidth="1"/>
    <col min="131" max="201" width="0" style="12" hidden="1" customWidth="1"/>
    <col min="202" max="16384" width="0.875" style="12" customWidth="1"/>
  </cols>
  <sheetData>
    <row r="1" spans="128:130" s="4" customFormat="1" ht="15.75">
      <c r="DX1" s="8"/>
      <c r="DZ1" s="2" t="s">
        <v>163</v>
      </c>
    </row>
    <row r="2" spans="128:130" s="4" customFormat="1" ht="15">
      <c r="DX2" s="8"/>
      <c r="DZ2" s="1"/>
    </row>
    <row r="3" spans="1:130" s="6" customFormat="1" ht="15.75">
      <c r="A3" s="293" t="s">
        <v>194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Z3" s="1"/>
    </row>
    <row r="4" spans="1:130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326" t="s">
        <v>352</v>
      </c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Z4" s="1"/>
    </row>
    <row r="5" spans="1:128" s="1" customFormat="1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AA5" s="327" t="s">
        <v>195</v>
      </c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="4" customFormat="1" ht="13.5" customHeight="1">
      <c r="DZ6" s="1"/>
    </row>
    <row r="7" spans="1:159" s="4" customFormat="1" ht="15" customHeight="1">
      <c r="A7" s="14"/>
      <c r="B7" s="15" t="s">
        <v>196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328" t="s">
        <v>342</v>
      </c>
      <c r="AO7" s="328"/>
      <c r="AP7" s="328"/>
      <c r="AQ7" s="328"/>
      <c r="AR7" s="328"/>
      <c r="AS7" s="328"/>
      <c r="AT7" s="328"/>
      <c r="AU7" s="328"/>
      <c r="AV7" s="15" t="s">
        <v>197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6"/>
      <c r="CU7" s="329">
        <f>MAX('ф.1.1'!DH17:FE28)</f>
        <v>37</v>
      </c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0"/>
      <c r="DQ7" s="330"/>
      <c r="DR7" s="330"/>
      <c r="DS7" s="330"/>
      <c r="DT7" s="330"/>
      <c r="DU7" s="330"/>
      <c r="DV7" s="330"/>
      <c r="DW7" s="330"/>
      <c r="DX7" s="331"/>
      <c r="EB7" s="324" t="s">
        <v>198</v>
      </c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</row>
    <row r="8" spans="1:159" s="4" customFormat="1" ht="14.25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8"/>
      <c r="CU8" s="332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4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</row>
    <row r="9" spans="1:160" s="4" customFormat="1" ht="16.5">
      <c r="A9" s="19"/>
      <c r="B9" s="20" t="s">
        <v>199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335">
        <f>SUM('ф.1.1'!BJ17:DG28)</f>
        <v>0</v>
      </c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66">
        <f>SUM(CU9:DW9)</f>
        <v>0</v>
      </c>
      <c r="EC9" s="337" t="s">
        <v>200</v>
      </c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</row>
    <row r="10" spans="1:133" s="4" customFormat="1" ht="16.5">
      <c r="A10" s="19"/>
      <c r="B10" s="20" t="s">
        <v>201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338">
        <f>CU9/CU7</f>
        <v>0</v>
      </c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67"/>
      <c r="EC10" s="23"/>
    </row>
    <row r="11" ht="15.75">
      <c r="DZ11" s="6"/>
    </row>
    <row r="12" spans="1:130" ht="30" customHeight="1">
      <c r="A12" s="340" t="s">
        <v>363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D12" s="323" t="s">
        <v>364</v>
      </c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Z12" s="6"/>
    </row>
    <row r="13" spans="1:130" ht="15">
      <c r="A13" s="321" t="s">
        <v>189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D13" s="321" t="s">
        <v>190</v>
      </c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C13" s="321" t="s">
        <v>191</v>
      </c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Z13" s="4"/>
    </row>
    <row r="14" ht="3" customHeight="1">
      <c r="DZ14" s="4"/>
    </row>
    <row r="15" ht="15">
      <c r="DZ15" s="4"/>
    </row>
    <row r="16" ht="15">
      <c r="DZ16" s="4"/>
    </row>
    <row r="17" ht="15">
      <c r="DZ17" s="4"/>
    </row>
    <row r="18" ht="15">
      <c r="DZ18" s="4"/>
    </row>
    <row r="19" ht="15">
      <c r="DZ19" s="4"/>
    </row>
    <row r="20" ht="15">
      <c r="DZ20" s="4"/>
    </row>
    <row r="21" ht="15">
      <c r="DZ21" s="4"/>
    </row>
    <row r="22" ht="15">
      <c r="DZ22" s="4"/>
    </row>
    <row r="23" ht="15">
      <c r="DZ23" s="4"/>
    </row>
    <row r="24" ht="15">
      <c r="DZ24" s="4"/>
    </row>
    <row r="25" ht="15">
      <c r="DZ25" s="4"/>
    </row>
    <row r="26" ht="15">
      <c r="DZ26" s="4"/>
    </row>
    <row r="27" ht="15">
      <c r="DZ27" s="4"/>
    </row>
    <row r="28" ht="15">
      <c r="DZ28" s="4"/>
    </row>
    <row r="29" ht="15">
      <c r="DZ29" s="4"/>
    </row>
    <row r="30" ht="15">
      <c r="DZ30" s="4"/>
    </row>
    <row r="31" ht="15">
      <c r="DZ31" s="4"/>
    </row>
    <row r="32" ht="15">
      <c r="DZ32" s="4"/>
    </row>
    <row r="33" ht="15">
      <c r="DZ33" s="4"/>
    </row>
    <row r="34" ht="15">
      <c r="DZ34" s="1"/>
    </row>
    <row r="35" ht="15">
      <c r="DZ35" s="4"/>
    </row>
    <row r="36" ht="15">
      <c r="DZ36" s="4"/>
    </row>
  </sheetData>
  <sheetProtection/>
  <mergeCells count="15">
    <mergeCell ref="A13:BB13"/>
    <mergeCell ref="BD13:DA13"/>
    <mergeCell ref="DC13:DX13"/>
    <mergeCell ref="CU9:DW9"/>
    <mergeCell ref="EC9:FD9"/>
    <mergeCell ref="CU10:DW10"/>
    <mergeCell ref="A12:BB12"/>
    <mergeCell ref="BD12:DA12"/>
    <mergeCell ref="DC12:DX12"/>
    <mergeCell ref="EB7:FC8"/>
    <mergeCell ref="A3:DX3"/>
    <mergeCell ref="AA4:CX4"/>
    <mergeCell ref="AA5:CX5"/>
    <mergeCell ref="AN7:AU7"/>
    <mergeCell ref="CU7:DX8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CY23"/>
  <sheetViews>
    <sheetView zoomScaleSheetLayoutView="100" zoomScalePageLayoutView="0" workbookViewId="0" topLeftCell="A10">
      <selection activeCell="DB9" sqref="DB9"/>
    </sheetView>
  </sheetViews>
  <sheetFormatPr defaultColWidth="0.875" defaultRowHeight="12.75"/>
  <cols>
    <col min="1" max="10" width="0.875" style="167" customWidth="1"/>
    <col min="11" max="11" width="5.875" style="167" customWidth="1"/>
    <col min="12" max="16" width="0.875" style="167" customWidth="1"/>
    <col min="17" max="17" width="2.00390625" style="167" customWidth="1"/>
    <col min="18" max="22" width="0.875" style="167" customWidth="1"/>
    <col min="23" max="23" width="2.00390625" style="167" customWidth="1"/>
    <col min="24" max="24" width="0.875" style="167" hidden="1" customWidth="1"/>
    <col min="25" max="29" width="0.875" style="167" customWidth="1"/>
    <col min="30" max="30" width="6.375" style="167" customWidth="1"/>
    <col min="31" max="34" width="0.875" style="167" customWidth="1"/>
    <col min="35" max="35" width="3.25390625" style="167" customWidth="1"/>
    <col min="36" max="40" width="0.875" style="167" customWidth="1"/>
    <col min="41" max="41" width="4.625" style="167" customWidth="1"/>
    <col min="42" max="42" width="7.25390625" style="167" customWidth="1"/>
    <col min="43" max="43" width="5.375" style="167" customWidth="1"/>
    <col min="44" max="44" width="5.75390625" style="167" customWidth="1"/>
    <col min="45" max="45" width="4.125" style="167" customWidth="1"/>
    <col min="46" max="46" width="0.875" style="167" customWidth="1"/>
    <col min="47" max="48" width="2.25390625" style="167" customWidth="1"/>
    <col min="49" max="49" width="0.875" style="167" customWidth="1"/>
    <col min="50" max="50" width="2.875" style="167" customWidth="1"/>
    <col min="51" max="51" width="2.125" style="167" customWidth="1"/>
    <col min="52" max="52" width="2.875" style="167" customWidth="1"/>
    <col min="53" max="55" width="0.875" style="167" customWidth="1"/>
    <col min="56" max="56" width="1.12109375" style="167" customWidth="1"/>
    <col min="57" max="59" width="0.875" style="167" customWidth="1"/>
    <col min="60" max="60" width="1.37890625" style="167" customWidth="1"/>
    <col min="61" max="84" width="0.875" style="167" customWidth="1"/>
    <col min="85" max="85" width="5.125" style="167" customWidth="1"/>
    <col min="86" max="87" width="5.75390625" style="167" customWidth="1"/>
    <col min="88" max="88" width="5.625" style="167" customWidth="1"/>
    <col min="89" max="89" width="4.875" style="167" customWidth="1"/>
    <col min="90" max="16384" width="0.875" style="167" customWidth="1"/>
  </cols>
  <sheetData>
    <row r="1" spans="1:89" s="182" customFormat="1" ht="33.75" customHeight="1">
      <c r="A1" s="420" t="s">
        <v>55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1"/>
      <c r="BV1" s="421"/>
      <c r="BW1" s="421"/>
      <c r="BX1" s="421"/>
      <c r="BY1" s="421"/>
      <c r="BZ1" s="421"/>
      <c r="CA1" s="421"/>
      <c r="CB1" s="421"/>
      <c r="CC1" s="421"/>
      <c r="CD1" s="421"/>
      <c r="CE1" s="421"/>
      <c r="CF1" s="421"/>
      <c r="CG1" s="421"/>
      <c r="CH1" s="421"/>
      <c r="CI1" s="421"/>
      <c r="CJ1" s="421"/>
      <c r="CK1" s="421"/>
    </row>
    <row r="2" spans="56:61" s="182" customFormat="1" ht="15.75">
      <c r="BD2" s="294" t="s">
        <v>367</v>
      </c>
      <c r="BE2" s="294"/>
      <c r="BF2" s="294"/>
      <c r="BG2" s="294"/>
      <c r="BH2" s="294"/>
      <c r="BI2" s="182" t="s">
        <v>172</v>
      </c>
    </row>
    <row r="3" s="182" customFormat="1" ht="7.5" customHeight="1"/>
    <row r="4" spans="1:89" s="182" customFormat="1" ht="15.75">
      <c r="A4" s="422" t="s">
        <v>351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422"/>
      <c r="BS4" s="422"/>
      <c r="BT4" s="422"/>
      <c r="BU4" s="423"/>
      <c r="BV4" s="423"/>
      <c r="BW4" s="423"/>
      <c r="BX4" s="423"/>
      <c r="BY4" s="423"/>
      <c r="BZ4" s="423"/>
      <c r="CA4" s="423"/>
      <c r="CB4" s="423"/>
      <c r="CC4" s="423"/>
      <c r="CD4" s="423"/>
      <c r="CE4" s="423"/>
      <c r="CF4" s="423"/>
      <c r="CG4" s="423"/>
      <c r="CH4" s="423"/>
      <c r="CI4" s="423"/>
      <c r="CJ4" s="423"/>
      <c r="CK4" s="423"/>
    </row>
    <row r="5" spans="1:89" s="182" customFormat="1" ht="15.75">
      <c r="A5" s="424" t="s">
        <v>30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424"/>
      <c r="BT5" s="424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</row>
    <row r="6" spans="1:89" ht="27.75" customHeight="1">
      <c r="A6" s="376" t="s">
        <v>134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8"/>
      <c r="AP6" s="376" t="s">
        <v>136</v>
      </c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8"/>
      <c r="CG6" s="379" t="s">
        <v>137</v>
      </c>
      <c r="CH6" s="380" t="s">
        <v>138</v>
      </c>
      <c r="CI6" s="380"/>
      <c r="CJ6" s="346"/>
      <c r="CK6" s="379" t="s">
        <v>142</v>
      </c>
    </row>
    <row r="7" spans="1:89" s="184" customFormat="1" ht="100.5" customHeight="1">
      <c r="A7" s="358" t="s">
        <v>133</v>
      </c>
      <c r="B7" s="359"/>
      <c r="C7" s="359"/>
      <c r="D7" s="360"/>
      <c r="E7" s="358" t="s">
        <v>115</v>
      </c>
      <c r="F7" s="359"/>
      <c r="G7" s="359"/>
      <c r="H7" s="359"/>
      <c r="I7" s="359"/>
      <c r="J7" s="359"/>
      <c r="K7" s="360"/>
      <c r="L7" s="411" t="s">
        <v>118</v>
      </c>
      <c r="M7" s="412"/>
      <c r="N7" s="412"/>
      <c r="O7" s="412"/>
      <c r="P7" s="412"/>
      <c r="Q7" s="413"/>
      <c r="R7" s="358" t="s">
        <v>116</v>
      </c>
      <c r="S7" s="359"/>
      <c r="T7" s="359"/>
      <c r="U7" s="359"/>
      <c r="V7" s="359"/>
      <c r="W7" s="360"/>
      <c r="X7" s="358" t="s">
        <v>117</v>
      </c>
      <c r="Y7" s="359"/>
      <c r="Z7" s="359"/>
      <c r="AA7" s="359"/>
      <c r="AB7" s="360"/>
      <c r="AC7" s="358" t="s">
        <v>32</v>
      </c>
      <c r="AD7" s="360"/>
      <c r="AE7" s="358" t="s">
        <v>33</v>
      </c>
      <c r="AF7" s="359"/>
      <c r="AG7" s="359"/>
      <c r="AH7" s="359"/>
      <c r="AI7" s="360"/>
      <c r="AJ7" s="358" t="s">
        <v>119</v>
      </c>
      <c r="AK7" s="359"/>
      <c r="AL7" s="359"/>
      <c r="AM7" s="359"/>
      <c r="AN7" s="360"/>
      <c r="AO7" s="364" t="s">
        <v>120</v>
      </c>
      <c r="AP7" s="358" t="s">
        <v>121</v>
      </c>
      <c r="AQ7" s="364" t="s">
        <v>122</v>
      </c>
      <c r="AR7" s="364" t="s">
        <v>123</v>
      </c>
      <c r="AS7" s="357" t="s">
        <v>124</v>
      </c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8" t="s">
        <v>135</v>
      </c>
      <c r="BZ7" s="359"/>
      <c r="CA7" s="359"/>
      <c r="CB7" s="359"/>
      <c r="CC7" s="359"/>
      <c r="CD7" s="359"/>
      <c r="CE7" s="359"/>
      <c r="CF7" s="360"/>
      <c r="CG7" s="379"/>
      <c r="CH7" s="380"/>
      <c r="CI7" s="380"/>
      <c r="CJ7" s="346"/>
      <c r="CK7" s="379"/>
    </row>
    <row r="8" spans="1:89" s="184" customFormat="1" ht="69" customHeight="1">
      <c r="A8" s="361"/>
      <c r="B8" s="362"/>
      <c r="C8" s="362"/>
      <c r="D8" s="363"/>
      <c r="E8" s="361"/>
      <c r="F8" s="362"/>
      <c r="G8" s="362"/>
      <c r="H8" s="362"/>
      <c r="I8" s="362"/>
      <c r="J8" s="362"/>
      <c r="K8" s="363"/>
      <c r="L8" s="414"/>
      <c r="M8" s="415"/>
      <c r="N8" s="415"/>
      <c r="O8" s="415"/>
      <c r="P8" s="415"/>
      <c r="Q8" s="416"/>
      <c r="R8" s="361"/>
      <c r="S8" s="362"/>
      <c r="T8" s="362"/>
      <c r="U8" s="362"/>
      <c r="V8" s="362"/>
      <c r="W8" s="363"/>
      <c r="X8" s="361"/>
      <c r="Y8" s="362"/>
      <c r="Z8" s="362"/>
      <c r="AA8" s="362"/>
      <c r="AB8" s="363"/>
      <c r="AC8" s="361"/>
      <c r="AD8" s="363"/>
      <c r="AE8" s="361"/>
      <c r="AF8" s="362"/>
      <c r="AG8" s="362"/>
      <c r="AH8" s="362"/>
      <c r="AI8" s="363"/>
      <c r="AJ8" s="361"/>
      <c r="AK8" s="362"/>
      <c r="AL8" s="362"/>
      <c r="AM8" s="362"/>
      <c r="AN8" s="363"/>
      <c r="AO8" s="365"/>
      <c r="AP8" s="361"/>
      <c r="AQ8" s="365"/>
      <c r="AR8" s="365"/>
      <c r="AS8" s="365" t="s">
        <v>127</v>
      </c>
      <c r="AT8" s="394" t="s">
        <v>125</v>
      </c>
      <c r="AU8" s="395"/>
      <c r="AV8" s="395"/>
      <c r="AW8" s="395"/>
      <c r="AX8" s="395"/>
      <c r="AY8" s="395"/>
      <c r="AZ8" s="395"/>
      <c r="BA8" s="395"/>
      <c r="BB8" s="395"/>
      <c r="BC8" s="396"/>
      <c r="BD8" s="394" t="s">
        <v>126</v>
      </c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6"/>
      <c r="BU8" s="361" t="s">
        <v>132</v>
      </c>
      <c r="BV8" s="362"/>
      <c r="BW8" s="362"/>
      <c r="BX8" s="363"/>
      <c r="BY8" s="361"/>
      <c r="BZ8" s="362"/>
      <c r="CA8" s="362"/>
      <c r="CB8" s="362"/>
      <c r="CC8" s="362"/>
      <c r="CD8" s="362"/>
      <c r="CE8" s="362"/>
      <c r="CF8" s="363"/>
      <c r="CG8" s="379"/>
      <c r="CH8" s="364" t="s">
        <v>139</v>
      </c>
      <c r="CI8" s="374" t="s">
        <v>140</v>
      </c>
      <c r="CJ8" s="375" t="s">
        <v>141</v>
      </c>
      <c r="CK8" s="379"/>
    </row>
    <row r="9" spans="1:89" s="184" customFormat="1" ht="108" customHeight="1">
      <c r="A9" s="361"/>
      <c r="B9" s="362"/>
      <c r="C9" s="362"/>
      <c r="D9" s="363"/>
      <c r="E9" s="361"/>
      <c r="F9" s="362"/>
      <c r="G9" s="362"/>
      <c r="H9" s="362"/>
      <c r="I9" s="362"/>
      <c r="J9" s="362"/>
      <c r="K9" s="363"/>
      <c r="L9" s="414"/>
      <c r="M9" s="415"/>
      <c r="N9" s="415"/>
      <c r="O9" s="415"/>
      <c r="P9" s="415"/>
      <c r="Q9" s="416"/>
      <c r="R9" s="361"/>
      <c r="S9" s="362"/>
      <c r="T9" s="362"/>
      <c r="U9" s="362"/>
      <c r="V9" s="362"/>
      <c r="W9" s="363"/>
      <c r="X9" s="361"/>
      <c r="Y9" s="362"/>
      <c r="Z9" s="362"/>
      <c r="AA9" s="362"/>
      <c r="AB9" s="363"/>
      <c r="AC9" s="361"/>
      <c r="AD9" s="363"/>
      <c r="AE9" s="361"/>
      <c r="AF9" s="362"/>
      <c r="AG9" s="362"/>
      <c r="AH9" s="362"/>
      <c r="AI9" s="363"/>
      <c r="AJ9" s="361"/>
      <c r="AK9" s="362"/>
      <c r="AL9" s="362"/>
      <c r="AM9" s="362"/>
      <c r="AN9" s="363"/>
      <c r="AO9" s="365"/>
      <c r="AP9" s="361"/>
      <c r="AQ9" s="365"/>
      <c r="AR9" s="365"/>
      <c r="AS9" s="365"/>
      <c r="AT9" s="367" t="s">
        <v>34</v>
      </c>
      <c r="AU9" s="368"/>
      <c r="AV9" s="368"/>
      <c r="AW9" s="367" t="s">
        <v>35</v>
      </c>
      <c r="AX9" s="368"/>
      <c r="AY9" s="368"/>
      <c r="AZ9" s="358" t="s">
        <v>36</v>
      </c>
      <c r="BA9" s="359"/>
      <c r="BB9" s="359"/>
      <c r="BC9" s="360"/>
      <c r="BD9" s="425" t="s">
        <v>128</v>
      </c>
      <c r="BE9" s="426"/>
      <c r="BF9" s="426"/>
      <c r="BG9" s="427"/>
      <c r="BH9" s="425" t="s">
        <v>129</v>
      </c>
      <c r="BI9" s="426"/>
      <c r="BJ9" s="426"/>
      <c r="BK9" s="427"/>
      <c r="BL9" s="385" t="s">
        <v>130</v>
      </c>
      <c r="BM9" s="386"/>
      <c r="BN9" s="386"/>
      <c r="BO9" s="387"/>
      <c r="BP9" s="385" t="s">
        <v>131</v>
      </c>
      <c r="BQ9" s="386"/>
      <c r="BR9" s="386"/>
      <c r="BS9" s="386"/>
      <c r="BT9" s="387"/>
      <c r="BU9" s="361"/>
      <c r="BV9" s="362"/>
      <c r="BW9" s="362"/>
      <c r="BX9" s="363"/>
      <c r="BY9" s="361"/>
      <c r="BZ9" s="362"/>
      <c r="CA9" s="362"/>
      <c r="CB9" s="362"/>
      <c r="CC9" s="362"/>
      <c r="CD9" s="362"/>
      <c r="CE9" s="362"/>
      <c r="CF9" s="363"/>
      <c r="CG9" s="379"/>
      <c r="CH9" s="365"/>
      <c r="CI9" s="374"/>
      <c r="CJ9" s="375"/>
      <c r="CK9" s="379"/>
    </row>
    <row r="10" spans="1:89" s="184" customFormat="1" ht="84" customHeight="1">
      <c r="A10" s="361"/>
      <c r="B10" s="362"/>
      <c r="C10" s="362"/>
      <c r="D10" s="363"/>
      <c r="E10" s="361"/>
      <c r="F10" s="362"/>
      <c r="G10" s="362"/>
      <c r="H10" s="362"/>
      <c r="I10" s="362"/>
      <c r="J10" s="362"/>
      <c r="K10" s="363"/>
      <c r="L10" s="414"/>
      <c r="M10" s="415"/>
      <c r="N10" s="415"/>
      <c r="O10" s="415"/>
      <c r="P10" s="415"/>
      <c r="Q10" s="416"/>
      <c r="R10" s="361"/>
      <c r="S10" s="362"/>
      <c r="T10" s="362"/>
      <c r="U10" s="362"/>
      <c r="V10" s="362"/>
      <c r="W10" s="363"/>
      <c r="X10" s="361"/>
      <c r="Y10" s="362"/>
      <c r="Z10" s="362"/>
      <c r="AA10" s="362"/>
      <c r="AB10" s="363"/>
      <c r="AC10" s="361"/>
      <c r="AD10" s="363"/>
      <c r="AE10" s="361"/>
      <c r="AF10" s="362"/>
      <c r="AG10" s="362"/>
      <c r="AH10" s="362"/>
      <c r="AI10" s="363"/>
      <c r="AJ10" s="361"/>
      <c r="AK10" s="362"/>
      <c r="AL10" s="362"/>
      <c r="AM10" s="362"/>
      <c r="AN10" s="363"/>
      <c r="AO10" s="365"/>
      <c r="AP10" s="361"/>
      <c r="AQ10" s="365"/>
      <c r="AR10" s="365"/>
      <c r="AS10" s="365"/>
      <c r="AT10" s="369"/>
      <c r="AU10" s="370"/>
      <c r="AV10" s="370"/>
      <c r="AW10" s="369"/>
      <c r="AX10" s="370"/>
      <c r="AY10" s="370"/>
      <c r="AZ10" s="361"/>
      <c r="BA10" s="362"/>
      <c r="BB10" s="362"/>
      <c r="BC10" s="363"/>
      <c r="BD10" s="428"/>
      <c r="BE10" s="429"/>
      <c r="BF10" s="429"/>
      <c r="BG10" s="430"/>
      <c r="BH10" s="428"/>
      <c r="BI10" s="429"/>
      <c r="BJ10" s="429"/>
      <c r="BK10" s="430"/>
      <c r="BL10" s="388"/>
      <c r="BM10" s="389"/>
      <c r="BN10" s="389"/>
      <c r="BO10" s="390"/>
      <c r="BP10" s="388"/>
      <c r="BQ10" s="389"/>
      <c r="BR10" s="389"/>
      <c r="BS10" s="389"/>
      <c r="BT10" s="390"/>
      <c r="BU10" s="361"/>
      <c r="BV10" s="362"/>
      <c r="BW10" s="362"/>
      <c r="BX10" s="363"/>
      <c r="BY10" s="361"/>
      <c r="BZ10" s="362"/>
      <c r="CA10" s="362"/>
      <c r="CB10" s="362"/>
      <c r="CC10" s="362"/>
      <c r="CD10" s="362"/>
      <c r="CE10" s="362"/>
      <c r="CF10" s="363"/>
      <c r="CG10" s="379"/>
      <c r="CH10" s="381"/>
      <c r="CI10" s="374"/>
      <c r="CJ10" s="375"/>
      <c r="CK10" s="379"/>
    </row>
    <row r="11" spans="1:89" s="184" customFormat="1" ht="10.5" customHeight="1">
      <c r="A11" s="417"/>
      <c r="B11" s="418"/>
      <c r="C11" s="418"/>
      <c r="D11" s="419"/>
      <c r="E11" s="417"/>
      <c r="F11" s="418"/>
      <c r="G11" s="418"/>
      <c r="H11" s="418"/>
      <c r="I11" s="418"/>
      <c r="J11" s="418"/>
      <c r="K11" s="419"/>
      <c r="L11" s="371"/>
      <c r="M11" s="372"/>
      <c r="N11" s="372"/>
      <c r="O11" s="372"/>
      <c r="P11" s="372"/>
      <c r="Q11" s="373"/>
      <c r="R11" s="417"/>
      <c r="S11" s="418"/>
      <c r="T11" s="418"/>
      <c r="U11" s="418"/>
      <c r="V11" s="418"/>
      <c r="W11" s="419"/>
      <c r="X11" s="417"/>
      <c r="Y11" s="418"/>
      <c r="Z11" s="418"/>
      <c r="AA11" s="418"/>
      <c r="AB11" s="419"/>
      <c r="AC11" s="417"/>
      <c r="AD11" s="419"/>
      <c r="AE11" s="417"/>
      <c r="AF11" s="418"/>
      <c r="AG11" s="418"/>
      <c r="AH11" s="418"/>
      <c r="AI11" s="419"/>
      <c r="AJ11" s="417"/>
      <c r="AK11" s="418"/>
      <c r="AL11" s="418"/>
      <c r="AM11" s="418"/>
      <c r="AN11" s="419"/>
      <c r="AO11" s="207"/>
      <c r="AP11" s="202"/>
      <c r="AQ11" s="207"/>
      <c r="AR11" s="202"/>
      <c r="AS11" s="202"/>
      <c r="AT11" s="204"/>
      <c r="AU11" s="205"/>
      <c r="AV11" s="205"/>
      <c r="AW11" s="204"/>
      <c r="AX11" s="205"/>
      <c r="AY11" s="205"/>
      <c r="AZ11" s="371"/>
      <c r="BA11" s="372"/>
      <c r="BB11" s="372"/>
      <c r="BC11" s="373"/>
      <c r="BD11" s="431"/>
      <c r="BE11" s="432"/>
      <c r="BF11" s="432"/>
      <c r="BG11" s="433"/>
      <c r="BH11" s="431"/>
      <c r="BI11" s="432"/>
      <c r="BJ11" s="432"/>
      <c r="BK11" s="433"/>
      <c r="BL11" s="391"/>
      <c r="BM11" s="392"/>
      <c r="BN11" s="392"/>
      <c r="BO11" s="393"/>
      <c r="BP11" s="371"/>
      <c r="BQ11" s="372"/>
      <c r="BR11" s="372"/>
      <c r="BS11" s="372"/>
      <c r="BT11" s="373"/>
      <c r="BU11" s="371"/>
      <c r="BV11" s="372"/>
      <c r="BW11" s="372"/>
      <c r="BX11" s="373"/>
      <c r="BY11" s="417"/>
      <c r="BZ11" s="418"/>
      <c r="CA11" s="418"/>
      <c r="CB11" s="418"/>
      <c r="CC11" s="418"/>
      <c r="CD11" s="418"/>
      <c r="CE11" s="418"/>
      <c r="CF11" s="419"/>
      <c r="CG11" s="202"/>
      <c r="CH11" s="202"/>
      <c r="CI11" s="202"/>
      <c r="CJ11" s="202"/>
      <c r="CK11" s="200"/>
    </row>
    <row r="12" spans="1:89" s="184" customFormat="1" ht="11.25" customHeight="1">
      <c r="A12" s="366">
        <v>1</v>
      </c>
      <c r="B12" s="366"/>
      <c r="C12" s="366"/>
      <c r="D12" s="366"/>
      <c r="E12" s="366">
        <v>2</v>
      </c>
      <c r="F12" s="366"/>
      <c r="G12" s="366"/>
      <c r="H12" s="366"/>
      <c r="I12" s="366"/>
      <c r="J12" s="366"/>
      <c r="K12" s="366"/>
      <c r="L12" s="349">
        <v>3</v>
      </c>
      <c r="M12" s="350"/>
      <c r="N12" s="350"/>
      <c r="O12" s="350"/>
      <c r="P12" s="350"/>
      <c r="Q12" s="351"/>
      <c r="R12" s="366">
        <v>4</v>
      </c>
      <c r="S12" s="366"/>
      <c r="T12" s="366"/>
      <c r="U12" s="366"/>
      <c r="V12" s="366"/>
      <c r="W12" s="366"/>
      <c r="X12" s="366">
        <v>5</v>
      </c>
      <c r="Y12" s="366"/>
      <c r="Z12" s="366"/>
      <c r="AA12" s="366"/>
      <c r="AB12" s="366"/>
      <c r="AC12" s="366">
        <v>6</v>
      </c>
      <c r="AD12" s="366"/>
      <c r="AE12" s="366">
        <v>7</v>
      </c>
      <c r="AF12" s="366"/>
      <c r="AG12" s="366"/>
      <c r="AH12" s="366"/>
      <c r="AI12" s="366"/>
      <c r="AJ12" s="366">
        <v>8</v>
      </c>
      <c r="AK12" s="366"/>
      <c r="AL12" s="366"/>
      <c r="AM12" s="366"/>
      <c r="AN12" s="366"/>
      <c r="AO12" s="200">
        <v>9</v>
      </c>
      <c r="AP12" s="200">
        <v>10</v>
      </c>
      <c r="AQ12" s="200">
        <v>11</v>
      </c>
      <c r="AR12" s="200">
        <v>12</v>
      </c>
      <c r="AS12" s="200">
        <v>13</v>
      </c>
      <c r="AT12" s="366">
        <v>14</v>
      </c>
      <c r="AU12" s="366"/>
      <c r="AV12" s="366"/>
      <c r="AW12" s="366">
        <v>15</v>
      </c>
      <c r="AX12" s="366"/>
      <c r="AY12" s="366"/>
      <c r="AZ12" s="366">
        <v>16</v>
      </c>
      <c r="BA12" s="366"/>
      <c r="BB12" s="366"/>
      <c r="BC12" s="366"/>
      <c r="BD12" s="349">
        <v>17</v>
      </c>
      <c r="BE12" s="350"/>
      <c r="BF12" s="350"/>
      <c r="BG12" s="351"/>
      <c r="BH12" s="349">
        <v>18</v>
      </c>
      <c r="BI12" s="350"/>
      <c r="BJ12" s="350"/>
      <c r="BK12" s="351"/>
      <c r="BL12" s="366">
        <v>19</v>
      </c>
      <c r="BM12" s="366"/>
      <c r="BN12" s="366"/>
      <c r="BO12" s="366"/>
      <c r="BP12" s="366">
        <v>20</v>
      </c>
      <c r="BQ12" s="366"/>
      <c r="BR12" s="366"/>
      <c r="BS12" s="366"/>
      <c r="BT12" s="366"/>
      <c r="BU12" s="366">
        <v>21</v>
      </c>
      <c r="BV12" s="366"/>
      <c r="BW12" s="366"/>
      <c r="BX12" s="366"/>
      <c r="BY12" s="366">
        <v>22</v>
      </c>
      <c r="BZ12" s="366"/>
      <c r="CA12" s="366"/>
      <c r="CB12" s="366"/>
      <c r="CC12" s="366"/>
      <c r="CD12" s="366"/>
      <c r="CE12" s="366"/>
      <c r="CF12" s="366"/>
      <c r="CG12" s="200">
        <v>23</v>
      </c>
      <c r="CH12" s="200">
        <v>24</v>
      </c>
      <c r="CI12" s="200">
        <v>25</v>
      </c>
      <c r="CJ12" s="206">
        <v>26</v>
      </c>
      <c r="CK12" s="200">
        <v>27</v>
      </c>
    </row>
    <row r="13" spans="1:89" s="185" customFormat="1" ht="23.25" customHeight="1">
      <c r="A13" s="398" t="s">
        <v>37</v>
      </c>
      <c r="B13" s="398"/>
      <c r="C13" s="398"/>
      <c r="D13" s="398"/>
      <c r="E13" s="408"/>
      <c r="F13" s="409"/>
      <c r="G13" s="409"/>
      <c r="H13" s="409"/>
      <c r="I13" s="409"/>
      <c r="J13" s="409"/>
      <c r="K13" s="410"/>
      <c r="L13" s="199"/>
      <c r="M13" s="199"/>
      <c r="N13" s="199"/>
      <c r="O13" s="199"/>
      <c r="P13" s="199"/>
      <c r="Q13" s="199"/>
      <c r="R13" s="408"/>
      <c r="S13" s="409"/>
      <c r="T13" s="409"/>
      <c r="U13" s="409"/>
      <c r="V13" s="409"/>
      <c r="W13" s="409"/>
      <c r="X13" s="199"/>
      <c r="Y13" s="408"/>
      <c r="Z13" s="409"/>
      <c r="AA13" s="409"/>
      <c r="AB13" s="409"/>
      <c r="AC13" s="408"/>
      <c r="AD13" s="409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198"/>
      <c r="AP13" s="198"/>
      <c r="AQ13" s="198"/>
      <c r="AR13" s="198"/>
      <c r="AS13" s="198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405"/>
      <c r="BE13" s="406"/>
      <c r="BF13" s="406"/>
      <c r="BG13" s="407"/>
      <c r="BH13" s="405"/>
      <c r="BI13" s="406"/>
      <c r="BJ13" s="406"/>
      <c r="BK13" s="407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209"/>
      <c r="CH13" s="209"/>
      <c r="CI13" s="209"/>
      <c r="CJ13" s="209"/>
      <c r="CK13" s="198"/>
    </row>
    <row r="14" spans="1:89" s="185" customFormat="1" ht="19.5" customHeight="1">
      <c r="A14" s="398" t="s">
        <v>38</v>
      </c>
      <c r="B14" s="398"/>
      <c r="C14" s="398"/>
      <c r="D14" s="398"/>
      <c r="E14" s="380"/>
      <c r="F14" s="380"/>
      <c r="G14" s="380"/>
      <c r="H14" s="380"/>
      <c r="I14" s="380"/>
      <c r="J14" s="380"/>
      <c r="K14" s="380"/>
      <c r="L14" s="346"/>
      <c r="M14" s="347"/>
      <c r="N14" s="347"/>
      <c r="O14" s="347"/>
      <c r="P14" s="347"/>
      <c r="Q14" s="348"/>
      <c r="R14" s="380"/>
      <c r="S14" s="380"/>
      <c r="T14" s="380"/>
      <c r="U14" s="380"/>
      <c r="V14" s="380"/>
      <c r="W14" s="380"/>
      <c r="X14" s="344"/>
      <c r="Y14" s="344"/>
      <c r="Z14" s="344"/>
      <c r="AA14" s="344"/>
      <c r="AB14" s="344"/>
      <c r="AC14" s="346"/>
      <c r="AD14" s="348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196"/>
      <c r="AP14" s="196"/>
      <c r="AQ14" s="196"/>
      <c r="AR14" s="196"/>
      <c r="AS14" s="196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53"/>
      <c r="BE14" s="354"/>
      <c r="BF14" s="354"/>
      <c r="BG14" s="355"/>
      <c r="BH14" s="353"/>
      <c r="BI14" s="354"/>
      <c r="BJ14" s="354"/>
      <c r="BK14" s="355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208"/>
      <c r="CH14" s="208"/>
      <c r="CI14" s="208"/>
      <c r="CJ14" s="208"/>
      <c r="CK14" s="196"/>
    </row>
    <row r="15" spans="1:89" s="185" customFormat="1" ht="18" customHeight="1">
      <c r="A15" s="398" t="s">
        <v>39</v>
      </c>
      <c r="B15" s="398"/>
      <c r="C15" s="398"/>
      <c r="D15" s="398"/>
      <c r="E15" s="380"/>
      <c r="F15" s="380"/>
      <c r="G15" s="380"/>
      <c r="H15" s="380"/>
      <c r="I15" s="380"/>
      <c r="J15" s="380"/>
      <c r="K15" s="380"/>
      <c r="L15" s="346"/>
      <c r="M15" s="347"/>
      <c r="N15" s="347"/>
      <c r="O15" s="347"/>
      <c r="P15" s="347"/>
      <c r="Q15" s="348"/>
      <c r="R15" s="380"/>
      <c r="S15" s="380"/>
      <c r="T15" s="380"/>
      <c r="U15" s="380"/>
      <c r="V15" s="380"/>
      <c r="W15" s="380"/>
      <c r="X15" s="344"/>
      <c r="Y15" s="344"/>
      <c r="Z15" s="344"/>
      <c r="AA15" s="344"/>
      <c r="AB15" s="344"/>
      <c r="AC15" s="346"/>
      <c r="AD15" s="348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196"/>
      <c r="AP15" s="196"/>
      <c r="AQ15" s="196"/>
      <c r="AR15" s="196"/>
      <c r="AS15" s="196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53"/>
      <c r="BE15" s="354"/>
      <c r="BF15" s="354"/>
      <c r="BG15" s="355"/>
      <c r="BH15" s="353"/>
      <c r="BI15" s="354"/>
      <c r="BJ15" s="354"/>
      <c r="BK15" s="355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208"/>
      <c r="CH15" s="208"/>
      <c r="CI15" s="208"/>
      <c r="CJ15" s="208"/>
      <c r="CK15" s="196"/>
    </row>
    <row r="16" spans="1:89" s="185" customFormat="1" ht="27" customHeight="1">
      <c r="A16" s="399" t="s">
        <v>143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1"/>
      <c r="AJ16" s="344" t="s">
        <v>148</v>
      </c>
      <c r="AK16" s="344"/>
      <c r="AL16" s="344"/>
      <c r="AM16" s="344"/>
      <c r="AN16" s="344"/>
      <c r="AO16" s="196">
        <v>0</v>
      </c>
      <c r="AP16" s="196" t="s">
        <v>153</v>
      </c>
      <c r="AQ16" s="196" t="s">
        <v>153</v>
      </c>
      <c r="AR16" s="196" t="s">
        <v>153</v>
      </c>
      <c r="AS16" s="196">
        <v>0</v>
      </c>
      <c r="AT16" s="344">
        <v>0</v>
      </c>
      <c r="AU16" s="344"/>
      <c r="AV16" s="344"/>
      <c r="AW16" s="344">
        <v>0</v>
      </c>
      <c r="AX16" s="344"/>
      <c r="AY16" s="344"/>
      <c r="AZ16" s="344">
        <v>0</v>
      </c>
      <c r="BA16" s="344"/>
      <c r="BB16" s="344"/>
      <c r="BC16" s="344"/>
      <c r="BD16" s="353">
        <v>0</v>
      </c>
      <c r="BE16" s="354"/>
      <c r="BF16" s="354"/>
      <c r="BG16" s="355"/>
      <c r="BH16" s="353">
        <v>0</v>
      </c>
      <c r="BI16" s="354"/>
      <c r="BJ16" s="354"/>
      <c r="BK16" s="355"/>
      <c r="BL16" s="344">
        <v>0</v>
      </c>
      <c r="BM16" s="344"/>
      <c r="BN16" s="344"/>
      <c r="BO16" s="344"/>
      <c r="BP16" s="344">
        <v>0</v>
      </c>
      <c r="BQ16" s="344"/>
      <c r="BR16" s="344"/>
      <c r="BS16" s="344"/>
      <c r="BT16" s="344"/>
      <c r="BU16" s="344">
        <v>0</v>
      </c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208"/>
      <c r="CH16" s="196" t="s">
        <v>153</v>
      </c>
      <c r="CI16" s="196" t="s">
        <v>153</v>
      </c>
      <c r="CJ16" s="196" t="s">
        <v>153</v>
      </c>
      <c r="CK16" s="196" t="s">
        <v>154</v>
      </c>
    </row>
    <row r="17" spans="1:89" s="185" customFormat="1" ht="20.25" customHeight="1">
      <c r="A17" s="397" t="s">
        <v>144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53" t="s">
        <v>146</v>
      </c>
      <c r="AK17" s="354"/>
      <c r="AL17" s="354"/>
      <c r="AM17" s="354"/>
      <c r="AN17" s="355"/>
      <c r="AO17" s="196"/>
      <c r="AP17" s="196" t="s">
        <v>153</v>
      </c>
      <c r="AQ17" s="196" t="s">
        <v>153</v>
      </c>
      <c r="AR17" s="196" t="s">
        <v>153</v>
      </c>
      <c r="AS17" s="196"/>
      <c r="AT17" s="353"/>
      <c r="AU17" s="354"/>
      <c r="AV17" s="355"/>
      <c r="AW17" s="353"/>
      <c r="AX17" s="354"/>
      <c r="AY17" s="355"/>
      <c r="AZ17" s="353"/>
      <c r="BA17" s="354"/>
      <c r="BB17" s="354"/>
      <c r="BC17" s="355"/>
      <c r="BD17" s="353"/>
      <c r="BE17" s="354"/>
      <c r="BF17" s="354"/>
      <c r="BG17" s="355"/>
      <c r="BH17" s="353"/>
      <c r="BI17" s="354"/>
      <c r="BJ17" s="354"/>
      <c r="BK17" s="355"/>
      <c r="BL17" s="353"/>
      <c r="BM17" s="354"/>
      <c r="BN17" s="354"/>
      <c r="BO17" s="355"/>
      <c r="BP17" s="353"/>
      <c r="BQ17" s="354"/>
      <c r="BR17" s="354"/>
      <c r="BS17" s="354"/>
      <c r="BT17" s="355"/>
      <c r="BU17" s="353"/>
      <c r="BV17" s="354"/>
      <c r="BW17" s="354"/>
      <c r="BX17" s="355"/>
      <c r="BY17" s="382"/>
      <c r="BZ17" s="383"/>
      <c r="CA17" s="383"/>
      <c r="CB17" s="383"/>
      <c r="CC17" s="383"/>
      <c r="CD17" s="383"/>
      <c r="CE17" s="383"/>
      <c r="CF17" s="384"/>
      <c r="CG17" s="208"/>
      <c r="CH17" s="196" t="s">
        <v>153</v>
      </c>
      <c r="CI17" s="196" t="s">
        <v>153</v>
      </c>
      <c r="CJ17" s="196" t="s">
        <v>153</v>
      </c>
      <c r="CK17" s="196">
        <v>0</v>
      </c>
    </row>
    <row r="18" spans="1:89" s="185" customFormat="1" ht="16.5" customHeight="1">
      <c r="A18" s="402" t="s">
        <v>145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4"/>
      <c r="AJ18" s="353" t="s">
        <v>147</v>
      </c>
      <c r="AK18" s="354"/>
      <c r="AL18" s="354"/>
      <c r="AM18" s="354"/>
      <c r="AN18" s="355"/>
      <c r="AO18" s="196"/>
      <c r="AP18" s="196" t="s">
        <v>153</v>
      </c>
      <c r="AQ18" s="196" t="s">
        <v>153</v>
      </c>
      <c r="AR18" s="196" t="s">
        <v>153</v>
      </c>
      <c r="AS18" s="196"/>
      <c r="AT18" s="353"/>
      <c r="AU18" s="354"/>
      <c r="AV18" s="355"/>
      <c r="AW18" s="353"/>
      <c r="AX18" s="354"/>
      <c r="AY18" s="355"/>
      <c r="AZ18" s="353"/>
      <c r="BA18" s="354"/>
      <c r="BB18" s="354"/>
      <c r="BC18" s="355"/>
      <c r="BD18" s="353"/>
      <c r="BE18" s="354"/>
      <c r="BF18" s="354"/>
      <c r="BG18" s="355"/>
      <c r="BH18" s="353"/>
      <c r="BI18" s="354"/>
      <c r="BJ18" s="354"/>
      <c r="BK18" s="355"/>
      <c r="BL18" s="353"/>
      <c r="BM18" s="354"/>
      <c r="BN18" s="354"/>
      <c r="BO18" s="355"/>
      <c r="BP18" s="353"/>
      <c r="BQ18" s="354"/>
      <c r="BR18" s="354"/>
      <c r="BS18" s="354"/>
      <c r="BT18" s="355"/>
      <c r="BU18" s="353"/>
      <c r="BV18" s="354"/>
      <c r="BW18" s="354"/>
      <c r="BX18" s="355"/>
      <c r="BY18" s="353"/>
      <c r="BZ18" s="354"/>
      <c r="CA18" s="354"/>
      <c r="CB18" s="354"/>
      <c r="CC18" s="354"/>
      <c r="CD18" s="354"/>
      <c r="CE18" s="354"/>
      <c r="CF18" s="355"/>
      <c r="CG18" s="208"/>
      <c r="CH18" s="196" t="s">
        <v>153</v>
      </c>
      <c r="CI18" s="196" t="s">
        <v>153</v>
      </c>
      <c r="CJ18" s="196" t="s">
        <v>153</v>
      </c>
      <c r="CK18" s="196">
        <v>0</v>
      </c>
    </row>
    <row r="19" spans="1:89" s="185" customFormat="1" ht="16.5" customHeight="1">
      <c r="A19" s="402" t="s">
        <v>149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4"/>
      <c r="AJ19" s="353" t="s">
        <v>150</v>
      </c>
      <c r="AK19" s="354"/>
      <c r="AL19" s="354"/>
      <c r="AM19" s="354"/>
      <c r="AN19" s="355"/>
      <c r="AO19" s="196"/>
      <c r="AP19" s="196" t="s">
        <v>153</v>
      </c>
      <c r="AQ19" s="196" t="s">
        <v>153</v>
      </c>
      <c r="AR19" s="196" t="s">
        <v>153</v>
      </c>
      <c r="AS19" s="196"/>
      <c r="AT19" s="353"/>
      <c r="AU19" s="354"/>
      <c r="AV19" s="355"/>
      <c r="AW19" s="353"/>
      <c r="AX19" s="354"/>
      <c r="AY19" s="355"/>
      <c r="AZ19" s="353"/>
      <c r="BA19" s="354"/>
      <c r="BB19" s="354"/>
      <c r="BC19" s="355"/>
      <c r="BD19" s="353"/>
      <c r="BE19" s="354"/>
      <c r="BF19" s="354"/>
      <c r="BG19" s="355"/>
      <c r="BH19" s="353"/>
      <c r="BI19" s="354"/>
      <c r="BJ19" s="354"/>
      <c r="BK19" s="355"/>
      <c r="BL19" s="353"/>
      <c r="BM19" s="354"/>
      <c r="BN19" s="354"/>
      <c r="BO19" s="355"/>
      <c r="BP19" s="353"/>
      <c r="BQ19" s="354"/>
      <c r="BR19" s="354"/>
      <c r="BS19" s="354"/>
      <c r="BT19" s="355"/>
      <c r="BU19" s="353"/>
      <c r="BV19" s="354"/>
      <c r="BW19" s="354"/>
      <c r="BX19" s="355"/>
      <c r="BY19" s="353"/>
      <c r="BZ19" s="354"/>
      <c r="CA19" s="354"/>
      <c r="CB19" s="354"/>
      <c r="CC19" s="354"/>
      <c r="CD19" s="354"/>
      <c r="CE19" s="354"/>
      <c r="CF19" s="355"/>
      <c r="CG19" s="208"/>
      <c r="CH19" s="196" t="s">
        <v>153</v>
      </c>
      <c r="CI19" s="196" t="s">
        <v>153</v>
      </c>
      <c r="CJ19" s="196" t="s">
        <v>153</v>
      </c>
      <c r="CK19" s="196" t="s">
        <v>154</v>
      </c>
    </row>
    <row r="20" spans="1:89" s="182" customFormat="1" ht="24.75" customHeight="1">
      <c r="A20" s="346" t="s">
        <v>151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8"/>
      <c r="AJ20" s="349" t="s">
        <v>152</v>
      </c>
      <c r="AK20" s="350"/>
      <c r="AL20" s="350"/>
      <c r="AM20" s="350"/>
      <c r="AN20" s="351"/>
      <c r="AO20" s="210"/>
      <c r="AP20" s="196" t="s">
        <v>153</v>
      </c>
      <c r="AQ20" s="196" t="s">
        <v>153</v>
      </c>
      <c r="AR20" s="196" t="s">
        <v>153</v>
      </c>
      <c r="AS20" s="210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210"/>
      <c r="CH20" s="196" t="s">
        <v>153</v>
      </c>
      <c r="CI20" s="196" t="s">
        <v>153</v>
      </c>
      <c r="CJ20" s="196" t="s">
        <v>153</v>
      </c>
      <c r="CK20" s="196">
        <v>1</v>
      </c>
    </row>
    <row r="21" s="182" customFormat="1" ht="36" customHeight="1"/>
    <row r="22" spans="1:103" s="182" customFormat="1" ht="30.75" customHeight="1">
      <c r="A22" s="340" t="s">
        <v>363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23" t="s">
        <v>364</v>
      </c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3" s="186" customFormat="1" ht="13.5" customHeight="1">
      <c r="A23" s="327" t="s">
        <v>189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 t="s">
        <v>190</v>
      </c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2"/>
      <c r="CD23" s="11" t="s">
        <v>191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="182" customFormat="1" ht="7.5" customHeight="1"/>
    <row r="25" s="49" customFormat="1" ht="3" customHeight="1"/>
  </sheetData>
  <sheetProtection/>
  <mergeCells count="176">
    <mergeCell ref="AJ11:AN11"/>
    <mergeCell ref="R7:W10"/>
    <mergeCell ref="BP9:BT10"/>
    <mergeCell ref="X7:AB10"/>
    <mergeCell ref="AC7:AD10"/>
    <mergeCell ref="AE7:AI10"/>
    <mergeCell ref="BH9:BK11"/>
    <mergeCell ref="AQ7:AQ10"/>
    <mergeCell ref="AP7:AP10"/>
    <mergeCell ref="AC11:AD11"/>
    <mergeCell ref="AE11:AI11"/>
    <mergeCell ref="BP12:BT12"/>
    <mergeCell ref="AW9:AY10"/>
    <mergeCell ref="A11:D11"/>
    <mergeCell ref="E11:K11"/>
    <mergeCell ref="R11:W11"/>
    <mergeCell ref="R12:W12"/>
    <mergeCell ref="L12:Q12"/>
    <mergeCell ref="A12:D12"/>
    <mergeCell ref="E12:K12"/>
    <mergeCell ref="A1:CK1"/>
    <mergeCell ref="BD2:BH2"/>
    <mergeCell ref="A4:CK4"/>
    <mergeCell ref="A5:CK5"/>
    <mergeCell ref="BU8:BX10"/>
    <mergeCell ref="BD9:BG11"/>
    <mergeCell ref="AJ7:AN10"/>
    <mergeCell ref="X11:AB11"/>
    <mergeCell ref="L11:Q11"/>
    <mergeCell ref="A7:D10"/>
    <mergeCell ref="E7:K10"/>
    <mergeCell ref="AJ12:AN12"/>
    <mergeCell ref="AS8:AS10"/>
    <mergeCell ref="AT8:BC8"/>
    <mergeCell ref="L7:Q10"/>
    <mergeCell ref="BY11:CF11"/>
    <mergeCell ref="BU11:BX11"/>
    <mergeCell ref="BP11:BT11"/>
    <mergeCell ref="BH12:BK12"/>
    <mergeCell ref="AZ12:BC12"/>
    <mergeCell ref="AT12:AV12"/>
    <mergeCell ref="A13:D13"/>
    <mergeCell ref="E13:K13"/>
    <mergeCell ref="R13:W13"/>
    <mergeCell ref="Y13:AB13"/>
    <mergeCell ref="AC13:AD13"/>
    <mergeCell ref="AE13:AI13"/>
    <mergeCell ref="A14:D14"/>
    <mergeCell ref="E14:K14"/>
    <mergeCell ref="R14:W14"/>
    <mergeCell ref="BU14:BX14"/>
    <mergeCell ref="BL14:BO14"/>
    <mergeCell ref="BP14:BT14"/>
    <mergeCell ref="AC14:AD14"/>
    <mergeCell ref="AE14:AI14"/>
    <mergeCell ref="L14:Q14"/>
    <mergeCell ref="BH14:BK14"/>
    <mergeCell ref="BU15:BX15"/>
    <mergeCell ref="BD15:BG15"/>
    <mergeCell ref="AZ13:BC13"/>
    <mergeCell ref="BY13:CF13"/>
    <mergeCell ref="BU13:BX13"/>
    <mergeCell ref="BL13:BO13"/>
    <mergeCell ref="BP13:BT13"/>
    <mergeCell ref="BP15:BT15"/>
    <mergeCell ref="BD13:BG13"/>
    <mergeCell ref="BH13:BK13"/>
    <mergeCell ref="BL19:BO19"/>
    <mergeCell ref="AJ16:AN16"/>
    <mergeCell ref="AJ15:AN15"/>
    <mergeCell ref="AT15:AV15"/>
    <mergeCell ref="AJ14:AN14"/>
    <mergeCell ref="BH15:BK15"/>
    <mergeCell ref="AZ15:BC15"/>
    <mergeCell ref="AJ18:AN18"/>
    <mergeCell ref="AT18:AV18"/>
    <mergeCell ref="AW18:AY18"/>
    <mergeCell ref="A18:AI18"/>
    <mergeCell ref="L15:Q15"/>
    <mergeCell ref="BY19:CF19"/>
    <mergeCell ref="AZ19:BC19"/>
    <mergeCell ref="BD19:BG19"/>
    <mergeCell ref="AJ19:AN19"/>
    <mergeCell ref="AT19:AV19"/>
    <mergeCell ref="AW19:AY19"/>
    <mergeCell ref="BH19:BK19"/>
    <mergeCell ref="BU19:BX19"/>
    <mergeCell ref="BP17:BT17"/>
    <mergeCell ref="BU17:BX17"/>
    <mergeCell ref="A15:D15"/>
    <mergeCell ref="E15:K15"/>
    <mergeCell ref="A16:AI16"/>
    <mergeCell ref="A19:AI19"/>
    <mergeCell ref="R15:W15"/>
    <mergeCell ref="X15:AB15"/>
    <mergeCell ref="AC15:AD15"/>
    <mergeCell ref="AE15:AI15"/>
    <mergeCell ref="AZ18:BC18"/>
    <mergeCell ref="BY18:CF18"/>
    <mergeCell ref="BH18:BK18"/>
    <mergeCell ref="BD18:BG18"/>
    <mergeCell ref="BY20:CF20"/>
    <mergeCell ref="A17:AI17"/>
    <mergeCell ref="AJ17:AN17"/>
    <mergeCell ref="AT17:AV17"/>
    <mergeCell ref="AW17:AY17"/>
    <mergeCell ref="AZ17:BC17"/>
    <mergeCell ref="BD17:BG17"/>
    <mergeCell ref="BH17:BK17"/>
    <mergeCell ref="BL17:BO17"/>
    <mergeCell ref="BY17:CF17"/>
    <mergeCell ref="CK6:CK10"/>
    <mergeCell ref="AW16:AY16"/>
    <mergeCell ref="BL9:BO11"/>
    <mergeCell ref="BD8:BT8"/>
    <mergeCell ref="BY15:CF15"/>
    <mergeCell ref="BD14:BG14"/>
    <mergeCell ref="CG6:CG10"/>
    <mergeCell ref="CH6:CJ7"/>
    <mergeCell ref="CH8:CH10"/>
    <mergeCell ref="BP20:BT20"/>
    <mergeCell ref="AW20:AY20"/>
    <mergeCell ref="AZ20:BC20"/>
    <mergeCell ref="BD20:BG20"/>
    <mergeCell ref="BH20:BK20"/>
    <mergeCell ref="BU20:BX20"/>
    <mergeCell ref="BL20:BO20"/>
    <mergeCell ref="CI8:CI10"/>
    <mergeCell ref="CJ8:CJ10"/>
    <mergeCell ref="BY14:CF14"/>
    <mergeCell ref="BY12:CF12"/>
    <mergeCell ref="BY7:CF10"/>
    <mergeCell ref="A6:AO6"/>
    <mergeCell ref="AP6:CF6"/>
    <mergeCell ref="X12:AB12"/>
    <mergeCell ref="AC12:AD12"/>
    <mergeCell ref="AE12:AI12"/>
    <mergeCell ref="AS7:BX7"/>
    <mergeCell ref="BD12:BG12"/>
    <mergeCell ref="AZ9:BC10"/>
    <mergeCell ref="AO7:AO10"/>
    <mergeCell ref="AR7:AR10"/>
    <mergeCell ref="BU12:BX12"/>
    <mergeCell ref="BL12:BO12"/>
    <mergeCell ref="AT9:AV10"/>
    <mergeCell ref="AW12:AY12"/>
    <mergeCell ref="AZ11:BC11"/>
    <mergeCell ref="BL16:BO16"/>
    <mergeCell ref="X14:AB14"/>
    <mergeCell ref="AT16:AV16"/>
    <mergeCell ref="AZ14:BC14"/>
    <mergeCell ref="BL15:BO15"/>
    <mergeCell ref="AJ13:AN13"/>
    <mergeCell ref="AW15:AY15"/>
    <mergeCell ref="AT13:AV13"/>
    <mergeCell ref="AW13:AY13"/>
    <mergeCell ref="BL18:BO18"/>
    <mergeCell ref="BP18:BT18"/>
    <mergeCell ref="BU18:BX18"/>
    <mergeCell ref="BP19:BT19"/>
    <mergeCell ref="BP16:BT16"/>
    <mergeCell ref="AT14:AV14"/>
    <mergeCell ref="AW14:AY14"/>
    <mergeCell ref="BD16:BG16"/>
    <mergeCell ref="BH16:BK16"/>
    <mergeCell ref="AZ16:BC16"/>
    <mergeCell ref="A23:AI23"/>
    <mergeCell ref="AJ22:BL22"/>
    <mergeCell ref="AJ23:BL23"/>
    <mergeCell ref="BM22:CK22"/>
    <mergeCell ref="BY16:CF16"/>
    <mergeCell ref="A22:AI22"/>
    <mergeCell ref="BU16:BX16"/>
    <mergeCell ref="A20:AI20"/>
    <mergeCell ref="AJ20:AN20"/>
    <mergeCell ref="AT20:AV20"/>
  </mergeCells>
  <printOptions horizontalCentered="1"/>
  <pageMargins left="0" right="0" top="0.7874015748031497" bottom="0.11811023622047245" header="0.1968503937007874" footer="0.03937007874015748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E26"/>
  <sheetViews>
    <sheetView view="pageBreakPreview" zoomScaleSheetLayoutView="100" zoomScalePageLayoutView="0" workbookViewId="0" topLeftCell="A10">
      <selection activeCell="AZ15" sqref="AZ15:DA15"/>
    </sheetView>
  </sheetViews>
  <sheetFormatPr defaultColWidth="0.875" defaultRowHeight="12.75"/>
  <cols>
    <col min="1" max="50" width="0.875" style="49" customWidth="1"/>
    <col min="51" max="51" width="7.875" style="49" customWidth="1"/>
    <col min="52" max="89" width="0.875" style="49" customWidth="1"/>
    <col min="90" max="90" width="0.2421875" style="49" customWidth="1"/>
    <col min="91" max="96" width="0.875" style="49" hidden="1" customWidth="1"/>
    <col min="97" max="101" width="0.875" style="49" customWidth="1"/>
    <col min="102" max="103" width="0.875" style="49" hidden="1" customWidth="1"/>
    <col min="104" max="104" width="0.875" style="49" customWidth="1"/>
    <col min="105" max="105" width="7.75390625" style="49" customWidth="1"/>
    <col min="106" max="108" width="0.875" style="49" customWidth="1"/>
    <col min="109" max="109" width="12.375" style="49" customWidth="1"/>
    <col min="110" max="16384" width="0.875" style="49" customWidth="1"/>
  </cols>
  <sheetData>
    <row r="1" spans="1:108" s="182" customFormat="1" ht="63" customHeight="1">
      <c r="A1" s="420" t="s">
        <v>354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420"/>
      <c r="CH1" s="420"/>
      <c r="CI1" s="420"/>
      <c r="CJ1" s="420"/>
      <c r="CK1" s="420"/>
      <c r="CL1" s="420"/>
      <c r="CM1" s="420"/>
      <c r="CN1" s="420"/>
      <c r="CO1" s="420"/>
      <c r="CP1" s="420"/>
      <c r="CQ1" s="420"/>
      <c r="CR1" s="420"/>
      <c r="CS1" s="420"/>
      <c r="CT1" s="420"/>
      <c r="CU1" s="420"/>
      <c r="CV1" s="420"/>
      <c r="CW1" s="420"/>
      <c r="CX1" s="420"/>
      <c r="CY1" s="420"/>
      <c r="CZ1" s="420"/>
      <c r="DA1" s="420"/>
      <c r="DD1" s="251"/>
    </row>
    <row r="2" spans="48:60" s="182" customFormat="1" ht="15.75">
      <c r="AV2" s="183" t="s">
        <v>29</v>
      </c>
      <c r="AW2" s="294" t="s">
        <v>341</v>
      </c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182" t="s">
        <v>172</v>
      </c>
    </row>
    <row r="3" spans="1:105" s="182" customFormat="1" ht="15.75">
      <c r="A3" s="446" t="str">
        <f>'[1]ф.8.1.'!A4</f>
        <v>ПАО "ЗиТ"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6"/>
      <c r="CJ3" s="446"/>
      <c r="CK3" s="446"/>
      <c r="CL3" s="446"/>
      <c r="CM3" s="446"/>
      <c r="CN3" s="446"/>
      <c r="CO3" s="446"/>
      <c r="CP3" s="446"/>
      <c r="CQ3" s="446"/>
      <c r="CR3" s="446"/>
      <c r="CS3" s="446"/>
      <c r="CT3" s="446"/>
      <c r="CU3" s="446"/>
      <c r="CV3" s="446"/>
      <c r="CW3" s="446"/>
      <c r="CX3" s="446"/>
      <c r="CY3" s="446"/>
      <c r="CZ3" s="446"/>
      <c r="DA3" s="446"/>
    </row>
    <row r="4" spans="1:105" s="182" customFormat="1" ht="13.5" customHeight="1">
      <c r="A4" s="424" t="s">
        <v>30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424"/>
      <c r="CX4" s="424"/>
      <c r="CY4" s="424"/>
      <c r="CZ4" s="424"/>
      <c r="DA4" s="424"/>
    </row>
    <row r="5" ht="13.5" customHeight="1"/>
    <row r="6" spans="1:105" s="187" customFormat="1" ht="30.75" customHeight="1">
      <c r="A6" s="447" t="s">
        <v>308</v>
      </c>
      <c r="B6" s="448"/>
      <c r="C6" s="448"/>
      <c r="D6" s="448"/>
      <c r="E6" s="448"/>
      <c r="F6" s="448"/>
      <c r="G6" s="449"/>
      <c r="H6" s="447" t="s">
        <v>42</v>
      </c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9"/>
      <c r="AZ6" s="447" t="s">
        <v>43</v>
      </c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9"/>
    </row>
    <row r="7" spans="1:105" s="189" customFormat="1" ht="30.75" customHeight="1">
      <c r="A7" s="435">
        <v>1</v>
      </c>
      <c r="B7" s="436"/>
      <c r="C7" s="436"/>
      <c r="D7" s="436"/>
      <c r="E7" s="436"/>
      <c r="F7" s="436"/>
      <c r="G7" s="437"/>
      <c r="H7" s="188"/>
      <c r="I7" s="441" t="s">
        <v>355</v>
      </c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2"/>
      <c r="AZ7" s="450" t="s">
        <v>44</v>
      </c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2"/>
    </row>
    <row r="8" spans="1:109" s="189" customFormat="1" ht="30" customHeight="1">
      <c r="A8" s="438"/>
      <c r="B8" s="439"/>
      <c r="C8" s="439"/>
      <c r="D8" s="439"/>
      <c r="E8" s="439"/>
      <c r="F8" s="439"/>
      <c r="G8" s="440"/>
      <c r="H8" s="190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4"/>
      <c r="AZ8" s="453">
        <f>AZ10</f>
        <v>28</v>
      </c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/>
      <c r="CO8" s="454"/>
      <c r="CP8" s="454"/>
      <c r="CQ8" s="454"/>
      <c r="CR8" s="454"/>
      <c r="CS8" s="454"/>
      <c r="CT8" s="454"/>
      <c r="CU8" s="454"/>
      <c r="CV8" s="454"/>
      <c r="CW8" s="454"/>
      <c r="CX8" s="454"/>
      <c r="CY8" s="454"/>
      <c r="CZ8" s="454"/>
      <c r="DA8" s="455"/>
      <c r="DE8" s="252"/>
    </row>
    <row r="9" spans="1:109" s="189" customFormat="1" ht="24" customHeight="1">
      <c r="A9" s="435" t="s">
        <v>356</v>
      </c>
      <c r="B9" s="436"/>
      <c r="C9" s="436"/>
      <c r="D9" s="436"/>
      <c r="E9" s="436"/>
      <c r="F9" s="436"/>
      <c r="G9" s="437"/>
      <c r="H9" s="188"/>
      <c r="I9" s="441" t="s">
        <v>357</v>
      </c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2"/>
      <c r="AZ9" s="450" t="s">
        <v>44</v>
      </c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1"/>
      <c r="DA9" s="452"/>
      <c r="DE9" s="252"/>
    </row>
    <row r="10" spans="1:109" s="189" customFormat="1" ht="24" customHeight="1">
      <c r="A10" s="438"/>
      <c r="B10" s="439"/>
      <c r="C10" s="439"/>
      <c r="D10" s="439"/>
      <c r="E10" s="439"/>
      <c r="F10" s="439"/>
      <c r="G10" s="440"/>
      <c r="H10" s="190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4"/>
      <c r="AZ10" s="456">
        <v>28</v>
      </c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8"/>
      <c r="DE10" s="252"/>
    </row>
    <row r="11" spans="1:109" s="189" customFormat="1" ht="31.5" customHeight="1">
      <c r="A11" s="435" t="s">
        <v>45</v>
      </c>
      <c r="B11" s="436"/>
      <c r="C11" s="436"/>
      <c r="D11" s="436"/>
      <c r="E11" s="436"/>
      <c r="F11" s="436"/>
      <c r="G11" s="437"/>
      <c r="H11" s="188"/>
      <c r="I11" s="441" t="s">
        <v>358</v>
      </c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2"/>
      <c r="AZ11" s="459" t="s">
        <v>44</v>
      </c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0"/>
      <c r="CY11" s="460"/>
      <c r="CZ11" s="460"/>
      <c r="DA11" s="461"/>
      <c r="DE11" s="252"/>
    </row>
    <row r="12" spans="1:109" s="189" customFormat="1" ht="25.5" customHeight="1">
      <c r="A12" s="438"/>
      <c r="B12" s="439"/>
      <c r="C12" s="439"/>
      <c r="D12" s="439"/>
      <c r="E12" s="439"/>
      <c r="F12" s="439"/>
      <c r="G12" s="440"/>
      <c r="H12" s="190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4"/>
      <c r="AZ12" s="462">
        <f>'[1]ф.1.2.'!CU7+1</f>
        <v>39</v>
      </c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  <c r="CX12" s="463"/>
      <c r="CY12" s="463"/>
      <c r="CZ12" s="463"/>
      <c r="DA12" s="464"/>
      <c r="DE12" s="252"/>
    </row>
    <row r="13" spans="1:105" s="189" customFormat="1" ht="98.25" customHeight="1">
      <c r="A13" s="435" t="s">
        <v>46</v>
      </c>
      <c r="B13" s="436"/>
      <c r="C13" s="436"/>
      <c r="D13" s="436"/>
      <c r="E13" s="436"/>
      <c r="F13" s="436"/>
      <c r="G13" s="437"/>
      <c r="H13" s="188"/>
      <c r="I13" s="441" t="s">
        <v>359</v>
      </c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9"/>
      <c r="AZ13" s="470" t="s">
        <v>360</v>
      </c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2"/>
    </row>
    <row r="14" spans="1:105" s="189" customFormat="1" ht="16.5" customHeight="1">
      <c r="A14" s="465"/>
      <c r="B14" s="466"/>
      <c r="C14" s="466"/>
      <c r="D14" s="466"/>
      <c r="E14" s="466"/>
      <c r="F14" s="466"/>
      <c r="G14" s="467"/>
      <c r="H14" s="193"/>
      <c r="I14" s="473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474"/>
      <c r="AZ14" s="477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478"/>
      <c r="CG14" s="478"/>
      <c r="CH14" s="478"/>
      <c r="CI14" s="478"/>
      <c r="CJ14" s="478"/>
      <c r="CK14" s="478"/>
      <c r="CL14" s="478"/>
      <c r="CM14" s="478"/>
      <c r="CN14" s="478"/>
      <c r="CO14" s="478"/>
      <c r="CP14" s="478"/>
      <c r="CQ14" s="478"/>
      <c r="CR14" s="478"/>
      <c r="CS14" s="478"/>
      <c r="CT14" s="478"/>
      <c r="CU14" s="478"/>
      <c r="CV14" s="478"/>
      <c r="CW14" s="478"/>
      <c r="CX14" s="478"/>
      <c r="CY14" s="478"/>
      <c r="CZ14" s="478"/>
      <c r="DA14" s="479"/>
    </row>
    <row r="15" spans="1:109" s="189" customFormat="1" ht="15.75" customHeight="1">
      <c r="A15" s="438"/>
      <c r="B15" s="439"/>
      <c r="C15" s="439"/>
      <c r="D15" s="439"/>
      <c r="E15" s="439"/>
      <c r="F15" s="439"/>
      <c r="G15" s="440"/>
      <c r="H15" s="190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75"/>
      <c r="AX15" s="475"/>
      <c r="AY15" s="476"/>
      <c r="AZ15" s="480">
        <v>0</v>
      </c>
      <c r="BA15" s="481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1"/>
      <c r="CH15" s="481"/>
      <c r="CI15" s="481"/>
      <c r="CJ15" s="481"/>
      <c r="CK15" s="481"/>
      <c r="CL15" s="481"/>
      <c r="CM15" s="481"/>
      <c r="CN15" s="481"/>
      <c r="CO15" s="481"/>
      <c r="CP15" s="481"/>
      <c r="CQ15" s="481"/>
      <c r="CR15" s="481"/>
      <c r="CS15" s="481"/>
      <c r="CT15" s="481"/>
      <c r="CU15" s="481"/>
      <c r="CV15" s="481"/>
      <c r="CW15" s="481"/>
      <c r="CX15" s="481"/>
      <c r="CY15" s="481"/>
      <c r="CZ15" s="481"/>
      <c r="DA15" s="482"/>
      <c r="DE15" s="252"/>
    </row>
    <row r="16" spans="1:105" s="189" customFormat="1" ht="82.5" customHeight="1">
      <c r="A16" s="435" t="s">
        <v>47</v>
      </c>
      <c r="B16" s="436"/>
      <c r="C16" s="436"/>
      <c r="D16" s="436"/>
      <c r="E16" s="436"/>
      <c r="F16" s="436"/>
      <c r="G16" s="437"/>
      <c r="H16" s="188"/>
      <c r="I16" s="441" t="s">
        <v>361</v>
      </c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9"/>
      <c r="AZ16" s="470" t="s">
        <v>362</v>
      </c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71"/>
      <c r="BM16" s="471"/>
      <c r="BN16" s="471"/>
      <c r="BO16" s="471"/>
      <c r="BP16" s="471"/>
      <c r="BQ16" s="471"/>
      <c r="BR16" s="471"/>
      <c r="BS16" s="471"/>
      <c r="BT16" s="471"/>
      <c r="BU16" s="471"/>
      <c r="BV16" s="471"/>
      <c r="BW16" s="471"/>
      <c r="BX16" s="471"/>
      <c r="BY16" s="471"/>
      <c r="BZ16" s="471"/>
      <c r="CA16" s="471"/>
      <c r="CB16" s="471"/>
      <c r="CC16" s="471"/>
      <c r="CD16" s="471"/>
      <c r="CE16" s="471"/>
      <c r="CF16" s="471"/>
      <c r="CG16" s="471"/>
      <c r="CH16" s="471"/>
      <c r="CI16" s="471"/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2"/>
    </row>
    <row r="17" spans="1:105" s="189" customFormat="1" ht="8.25" customHeight="1">
      <c r="A17" s="465"/>
      <c r="B17" s="466"/>
      <c r="C17" s="466"/>
      <c r="D17" s="466"/>
      <c r="E17" s="466"/>
      <c r="F17" s="466"/>
      <c r="G17" s="467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5"/>
      <c r="AZ17" s="477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8"/>
      <c r="CC17" s="478"/>
      <c r="CD17" s="478"/>
      <c r="CE17" s="478"/>
      <c r="CF17" s="478"/>
      <c r="CG17" s="478"/>
      <c r="CH17" s="478"/>
      <c r="CI17" s="478"/>
      <c r="CJ17" s="478"/>
      <c r="CK17" s="478"/>
      <c r="CL17" s="478"/>
      <c r="CM17" s="478"/>
      <c r="CN17" s="478"/>
      <c r="CO17" s="478"/>
      <c r="CP17" s="478"/>
      <c r="CQ17" s="478"/>
      <c r="CR17" s="478"/>
      <c r="CS17" s="478"/>
      <c r="CT17" s="478"/>
      <c r="CU17" s="478"/>
      <c r="CV17" s="478"/>
      <c r="CW17" s="478"/>
      <c r="CX17" s="478"/>
      <c r="CY17" s="478"/>
      <c r="CZ17" s="478"/>
      <c r="DA17" s="479"/>
    </row>
    <row r="18" spans="1:105" s="189" customFormat="1" ht="16.5" customHeight="1">
      <c r="A18" s="438"/>
      <c r="B18" s="439"/>
      <c r="C18" s="439"/>
      <c r="D18" s="439"/>
      <c r="E18" s="439"/>
      <c r="F18" s="439"/>
      <c r="G18" s="440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2"/>
      <c r="AZ18" s="480">
        <v>0</v>
      </c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1"/>
      <c r="CC18" s="481"/>
      <c r="CD18" s="481"/>
      <c r="CE18" s="481"/>
      <c r="CF18" s="481"/>
      <c r="CG18" s="481"/>
      <c r="CH18" s="481"/>
      <c r="CI18" s="481"/>
      <c r="CJ18" s="481"/>
      <c r="CK18" s="481"/>
      <c r="CL18" s="481"/>
      <c r="CM18" s="481"/>
      <c r="CN18" s="481"/>
      <c r="CO18" s="481"/>
      <c r="CP18" s="481"/>
      <c r="CQ18" s="481"/>
      <c r="CR18" s="481"/>
      <c r="CS18" s="481"/>
      <c r="CT18" s="481"/>
      <c r="CU18" s="481"/>
      <c r="CV18" s="481"/>
      <c r="CW18" s="481"/>
      <c r="CX18" s="481"/>
      <c r="CY18" s="481"/>
      <c r="CZ18" s="481"/>
      <c r="DA18" s="482"/>
    </row>
    <row r="19" spans="1:105" s="189" customFormat="1" ht="84" customHeight="1">
      <c r="A19" s="265"/>
      <c r="B19" s="265"/>
      <c r="C19" s="265"/>
      <c r="D19" s="265"/>
      <c r="E19" s="265"/>
      <c r="F19" s="265"/>
      <c r="G19" s="265"/>
      <c r="H19" s="266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</row>
    <row r="20" spans="1:105" s="189" customFormat="1" ht="20.25" customHeight="1">
      <c r="A20" s="445" t="s">
        <v>363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342"/>
      <c r="AO20" s="263"/>
      <c r="AP20" s="263"/>
      <c r="AQ20" s="263"/>
      <c r="AR20" s="263"/>
      <c r="AS20" s="446" t="s">
        <v>364</v>
      </c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434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</row>
    <row r="21" spans="1:109" s="189" customFormat="1" ht="15.75" customHeight="1">
      <c r="A21" s="424" t="s">
        <v>48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 t="s">
        <v>41</v>
      </c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4"/>
      <c r="BS21" s="424"/>
      <c r="BT21" s="424"/>
      <c r="BU21" s="424"/>
      <c r="BV21" s="424"/>
      <c r="BW21" s="424"/>
      <c r="BX21" s="424"/>
      <c r="BY21" s="424"/>
      <c r="BZ21" s="424" t="s">
        <v>40</v>
      </c>
      <c r="CA21" s="424"/>
      <c r="CB21" s="424"/>
      <c r="CC21" s="424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  <c r="DE21" s="252"/>
    </row>
    <row r="22" spans="1:105" s="189" customFormat="1" ht="75" customHeight="1">
      <c r="A22" s="435"/>
      <c r="B22" s="436"/>
      <c r="C22" s="436"/>
      <c r="D22" s="436"/>
      <c r="E22" s="436"/>
      <c r="F22" s="436"/>
      <c r="G22" s="437"/>
      <c r="H22" s="188"/>
      <c r="I22" s="441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9"/>
      <c r="AZ22" s="470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2"/>
    </row>
    <row r="23" spans="1:105" s="189" customFormat="1" ht="16.5" customHeight="1">
      <c r="A23" s="465"/>
      <c r="B23" s="466"/>
      <c r="C23" s="466"/>
      <c r="D23" s="466"/>
      <c r="E23" s="466"/>
      <c r="F23" s="466"/>
      <c r="G23" s="467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5"/>
      <c r="AZ23" s="477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CA23" s="478"/>
      <c r="CB23" s="478"/>
      <c r="CC23" s="478"/>
      <c r="CD23" s="478"/>
      <c r="CE23" s="478"/>
      <c r="CF23" s="478"/>
      <c r="CG23" s="478"/>
      <c r="CH23" s="478"/>
      <c r="CI23" s="478"/>
      <c r="CJ23" s="478"/>
      <c r="CK23" s="478"/>
      <c r="CL23" s="478"/>
      <c r="CM23" s="478"/>
      <c r="CN23" s="478"/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8"/>
      <c r="DA23" s="479"/>
    </row>
    <row r="24" spans="1:109" s="189" customFormat="1" ht="16.5" customHeight="1">
      <c r="A24" s="438"/>
      <c r="B24" s="439"/>
      <c r="C24" s="439"/>
      <c r="D24" s="439"/>
      <c r="E24" s="439"/>
      <c r="F24" s="439"/>
      <c r="G24" s="440"/>
      <c r="H24" s="190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2"/>
      <c r="AZ24" s="480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2"/>
      <c r="DE24" s="252"/>
    </row>
    <row r="25" spans="1:105" s="182" customFormat="1" ht="51" customHeight="1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6"/>
      <c r="CZ25" s="446"/>
      <c r="DA25" s="446"/>
    </row>
    <row r="26" spans="1:105" s="186" customFormat="1" ht="13.5" customHeight="1">
      <c r="A26" s="424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424"/>
      <c r="BP26" s="424"/>
      <c r="BQ26" s="424"/>
      <c r="BR26" s="424"/>
      <c r="BS26" s="424"/>
      <c r="BT26" s="424"/>
      <c r="BU26" s="424"/>
      <c r="BV26" s="424"/>
      <c r="BW26" s="424"/>
      <c r="BX26" s="424"/>
      <c r="BY26" s="424"/>
      <c r="BZ26" s="424"/>
      <c r="CA26" s="424"/>
      <c r="CB26" s="424"/>
      <c r="CC26" s="424"/>
      <c r="CD26" s="424"/>
      <c r="CE26" s="424"/>
      <c r="CF26" s="424"/>
      <c r="CG26" s="424"/>
      <c r="CH26" s="424"/>
      <c r="CI26" s="424"/>
      <c r="CJ26" s="424"/>
      <c r="CK26" s="424"/>
      <c r="CL26" s="424"/>
      <c r="CM26" s="424"/>
      <c r="CN26" s="424"/>
      <c r="CO26" s="424"/>
      <c r="CP26" s="424"/>
      <c r="CQ26" s="424"/>
      <c r="CR26" s="424"/>
      <c r="CS26" s="424"/>
      <c r="CT26" s="424"/>
      <c r="CU26" s="424"/>
      <c r="CV26" s="424"/>
      <c r="CW26" s="424"/>
      <c r="CX26" s="424"/>
      <c r="CY26" s="424"/>
      <c r="CZ26" s="424"/>
      <c r="DA26" s="424"/>
    </row>
    <row r="27" ht="3" customHeight="1"/>
  </sheetData>
  <sheetProtection/>
  <mergeCells count="47">
    <mergeCell ref="A25:AM25"/>
    <mergeCell ref="AN25:BY25"/>
    <mergeCell ref="BZ25:DA25"/>
    <mergeCell ref="A26:AM26"/>
    <mergeCell ref="AN26:BY26"/>
    <mergeCell ref="BZ26:DA26"/>
    <mergeCell ref="A16:G18"/>
    <mergeCell ref="I16:AY16"/>
    <mergeCell ref="AZ16:DA16"/>
    <mergeCell ref="AZ17:DA17"/>
    <mergeCell ref="AZ18:DA18"/>
    <mergeCell ref="A22:G24"/>
    <mergeCell ref="I22:AY22"/>
    <mergeCell ref="AZ22:DA22"/>
    <mergeCell ref="AZ23:DA23"/>
    <mergeCell ref="AZ24:DA24"/>
    <mergeCell ref="AZ11:DA11"/>
    <mergeCell ref="AZ12:DA12"/>
    <mergeCell ref="A13:G15"/>
    <mergeCell ref="I13:AY13"/>
    <mergeCell ref="AZ13:DA13"/>
    <mergeCell ref="I14:AY15"/>
    <mergeCell ref="AZ14:DA14"/>
    <mergeCell ref="AZ15:DA15"/>
    <mergeCell ref="A7:G8"/>
    <mergeCell ref="I7:AY8"/>
    <mergeCell ref="AZ7:DA7"/>
    <mergeCell ref="AZ8:DA8"/>
    <mergeCell ref="AZ10:DA10"/>
    <mergeCell ref="AZ9:DA9"/>
    <mergeCell ref="A1:DA1"/>
    <mergeCell ref="AW2:BG2"/>
    <mergeCell ref="A3:DA3"/>
    <mergeCell ref="A4:DA4"/>
    <mergeCell ref="A6:G6"/>
    <mergeCell ref="H6:AY6"/>
    <mergeCell ref="AZ6:DA6"/>
    <mergeCell ref="BZ20:DA20"/>
    <mergeCell ref="A21:AM21"/>
    <mergeCell ref="AN21:BY21"/>
    <mergeCell ref="BZ21:DA21"/>
    <mergeCell ref="A9:G10"/>
    <mergeCell ref="I9:AY10"/>
    <mergeCell ref="A11:G12"/>
    <mergeCell ref="I11:AY12"/>
    <mergeCell ref="A20:AN20"/>
    <mergeCell ref="AS20:BO20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3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  <oleObjects>
    <oleObject progId="Equation.3" shapeId="1383443" r:id="rId1"/>
    <oleObject progId="Equation.3" shapeId="138344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ES59"/>
  <sheetViews>
    <sheetView zoomScaleSheetLayoutView="100" zoomScalePageLayoutView="0" workbookViewId="0" topLeftCell="A1">
      <pane ySplit="20" topLeftCell="A21" activePane="bottomLeft" state="frozen"/>
      <selection pane="topLeft" activeCell="BI23" sqref="BI23:DD26"/>
      <selection pane="bottomLeft" activeCell="EI52" sqref="EI52"/>
    </sheetView>
  </sheetViews>
  <sheetFormatPr defaultColWidth="0.875" defaultRowHeight="12.75"/>
  <cols>
    <col min="1" max="57" width="0.875" style="12" customWidth="1"/>
    <col min="58" max="108" width="0.875" style="39" customWidth="1"/>
    <col min="109" max="109" width="2.00390625" style="12" bestFit="1" customWidth="1"/>
    <col min="110" max="113" width="0.875" style="12" customWidth="1"/>
    <col min="114" max="114" width="6.125" style="31" customWidth="1"/>
    <col min="115" max="16384" width="0.875" style="12" customWidth="1"/>
  </cols>
  <sheetData>
    <row r="1" spans="58:149" s="1" customFormat="1" ht="12" customHeight="1">
      <c r="BF1" s="29"/>
      <c r="BG1" s="29" t="s">
        <v>208</v>
      </c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J1" s="269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</row>
    <row r="2" spans="58:149" s="1" customFormat="1" ht="15" thickBot="1">
      <c r="BF2" s="29"/>
      <c r="BG2" s="29" t="s">
        <v>164</v>
      </c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J2" s="271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</row>
    <row r="3" spans="58:149" s="1" customFormat="1" ht="15" thickTop="1">
      <c r="BF3" s="29"/>
      <c r="BG3" s="29" t="s">
        <v>165</v>
      </c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J3" s="272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4"/>
      <c r="EO3" s="274"/>
      <c r="EP3" s="274"/>
      <c r="EQ3" s="274"/>
      <c r="ER3" s="275"/>
      <c r="ES3" s="270"/>
    </row>
    <row r="4" spans="58:149" s="32" customFormat="1" ht="14.25">
      <c r="BF4" s="33"/>
      <c r="BG4" s="29" t="s">
        <v>166</v>
      </c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J4" s="276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8"/>
      <c r="ES4" s="279"/>
    </row>
    <row r="5" spans="58:149" s="32" customFormat="1" ht="14.25">
      <c r="BF5" s="33"/>
      <c r="BG5" s="29" t="s">
        <v>167</v>
      </c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J5" s="276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8"/>
      <c r="ES5" s="279"/>
    </row>
    <row r="6" spans="58:149" s="32" customFormat="1" ht="14.25">
      <c r="BF6" s="33"/>
      <c r="BG6" s="29" t="s">
        <v>168</v>
      </c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J6" s="276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8"/>
      <c r="ES6" s="279"/>
    </row>
    <row r="7" spans="58:149" s="32" customFormat="1" ht="15" customHeight="1"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J7" s="276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8"/>
      <c r="ES7" s="279"/>
    </row>
    <row r="8" spans="1:149" s="37" customFormat="1" ht="15.75">
      <c r="A8" s="483" t="s">
        <v>288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483"/>
      <c r="BF8" s="483"/>
      <c r="BG8" s="483"/>
      <c r="BH8" s="483"/>
      <c r="BI8" s="483"/>
      <c r="BJ8" s="483"/>
      <c r="BK8" s="483"/>
      <c r="BL8" s="483"/>
      <c r="BM8" s="483"/>
      <c r="BN8" s="483"/>
      <c r="BO8" s="483"/>
      <c r="BP8" s="483"/>
      <c r="BQ8" s="483"/>
      <c r="BR8" s="483"/>
      <c r="BS8" s="483"/>
      <c r="BT8" s="483"/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3"/>
      <c r="CH8" s="483"/>
      <c r="CI8" s="483"/>
      <c r="CJ8" s="483"/>
      <c r="CK8" s="483"/>
      <c r="CL8" s="483"/>
      <c r="CM8" s="483"/>
      <c r="CN8" s="483"/>
      <c r="CO8" s="483"/>
      <c r="CP8" s="483"/>
      <c r="CQ8" s="483"/>
      <c r="CR8" s="483"/>
      <c r="CS8" s="483"/>
      <c r="CT8" s="483"/>
      <c r="CU8" s="483"/>
      <c r="CV8" s="483"/>
      <c r="CW8" s="483"/>
      <c r="CX8" s="483"/>
      <c r="CY8" s="483"/>
      <c r="CZ8" s="483"/>
      <c r="DA8" s="483"/>
      <c r="DB8" s="483"/>
      <c r="DC8" s="483"/>
      <c r="DD8" s="483"/>
      <c r="DJ8" s="276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8"/>
      <c r="ES8" s="280"/>
    </row>
    <row r="9" spans="1:149" s="37" customFormat="1" ht="15" customHeight="1" thickBot="1">
      <c r="A9" s="483" t="s">
        <v>289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3"/>
      <c r="BL9" s="483"/>
      <c r="BM9" s="483"/>
      <c r="BN9" s="483"/>
      <c r="BO9" s="483"/>
      <c r="BP9" s="483"/>
      <c r="BQ9" s="483"/>
      <c r="BR9" s="483"/>
      <c r="BS9" s="483"/>
      <c r="BT9" s="483"/>
      <c r="BU9" s="483"/>
      <c r="BV9" s="483"/>
      <c r="BW9" s="483"/>
      <c r="BX9" s="483"/>
      <c r="BY9" s="483"/>
      <c r="BZ9" s="483"/>
      <c r="CA9" s="483"/>
      <c r="CB9" s="483"/>
      <c r="CC9" s="483"/>
      <c r="CD9" s="483"/>
      <c r="CE9" s="483"/>
      <c r="CF9" s="483"/>
      <c r="CG9" s="483"/>
      <c r="CH9" s="483"/>
      <c r="CI9" s="483"/>
      <c r="CJ9" s="483"/>
      <c r="CK9" s="483"/>
      <c r="CL9" s="483"/>
      <c r="CM9" s="483"/>
      <c r="CN9" s="483"/>
      <c r="CO9" s="483"/>
      <c r="CP9" s="483"/>
      <c r="CQ9" s="483"/>
      <c r="CR9" s="483"/>
      <c r="CS9" s="483"/>
      <c r="CT9" s="483"/>
      <c r="CU9" s="483"/>
      <c r="CV9" s="483"/>
      <c r="CW9" s="483"/>
      <c r="CX9" s="483"/>
      <c r="CY9" s="483"/>
      <c r="CZ9" s="483"/>
      <c r="DA9" s="483"/>
      <c r="DB9" s="483"/>
      <c r="DC9" s="483"/>
      <c r="DD9" s="483"/>
      <c r="DJ9" s="281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3"/>
      <c r="ES9" s="280"/>
    </row>
    <row r="10" spans="1:149" s="37" customFormat="1" ht="15" customHeight="1" thickTop="1">
      <c r="A10" s="483" t="s">
        <v>53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J10" s="272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4"/>
      <c r="EO10" s="274"/>
      <c r="EP10" s="274"/>
      <c r="EQ10" s="274"/>
      <c r="ER10" s="275"/>
      <c r="ES10" s="280"/>
    </row>
    <row r="11" spans="114:149" ht="8.25" customHeight="1">
      <c r="DJ11" s="276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8"/>
      <c r="ES11" s="284"/>
    </row>
    <row r="12" spans="108:149" ht="15">
      <c r="DD12" s="40"/>
      <c r="DJ12" s="276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8"/>
      <c r="ES12" s="284"/>
    </row>
    <row r="13" spans="114:149" ht="12" customHeight="1">
      <c r="DJ13" s="276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8"/>
      <c r="ES13" s="284"/>
    </row>
    <row r="14" spans="1:149" ht="18.75">
      <c r="A14" s="484" t="s">
        <v>209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484"/>
      <c r="BF14" s="484"/>
      <c r="BG14" s="484"/>
      <c r="BH14" s="484"/>
      <c r="BI14" s="484"/>
      <c r="BJ14" s="484"/>
      <c r="BK14" s="484"/>
      <c r="BL14" s="484"/>
      <c r="BM14" s="484"/>
      <c r="BN14" s="484"/>
      <c r="BO14" s="484"/>
      <c r="BP14" s="484"/>
      <c r="BQ14" s="484"/>
      <c r="BR14" s="484"/>
      <c r="BS14" s="484"/>
      <c r="BT14" s="484"/>
      <c r="BU14" s="484"/>
      <c r="BV14" s="484"/>
      <c r="BW14" s="484"/>
      <c r="BX14" s="484"/>
      <c r="BY14" s="484"/>
      <c r="BZ14" s="484"/>
      <c r="CA14" s="484"/>
      <c r="CB14" s="484"/>
      <c r="CC14" s="484"/>
      <c r="CD14" s="484"/>
      <c r="CE14" s="484"/>
      <c r="CF14" s="484"/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484"/>
      <c r="CY14" s="484"/>
      <c r="CZ14" s="484"/>
      <c r="DA14" s="484"/>
      <c r="DB14" s="484"/>
      <c r="DC14" s="484"/>
      <c r="DD14" s="484"/>
      <c r="DJ14" s="276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8"/>
      <c r="ES14" s="284"/>
    </row>
    <row r="15" spans="11:149" s="42" customFormat="1" ht="16.5" customHeight="1">
      <c r="K15" s="498" t="s">
        <v>351</v>
      </c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8"/>
      <c r="AZ15" s="498"/>
      <c r="BA15" s="498"/>
      <c r="BB15" s="498"/>
      <c r="BC15" s="498"/>
      <c r="BD15" s="498"/>
      <c r="BE15" s="498"/>
      <c r="BF15" s="498"/>
      <c r="BG15" s="498"/>
      <c r="BH15" s="498"/>
      <c r="BI15" s="498"/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U15" s="498"/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98"/>
      <c r="CG15" s="498"/>
      <c r="CH15" s="498"/>
      <c r="CI15" s="498"/>
      <c r="CJ15" s="498"/>
      <c r="CK15" s="498"/>
      <c r="CL15" s="498"/>
      <c r="CM15" s="498"/>
      <c r="CN15" s="498"/>
      <c r="CO15" s="498"/>
      <c r="CP15" s="498"/>
      <c r="CQ15" s="498"/>
      <c r="CR15" s="498"/>
      <c r="CS15" s="498"/>
      <c r="CT15" s="498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J15" s="276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8"/>
      <c r="ES15" s="284"/>
    </row>
    <row r="16" spans="11:149" s="43" customFormat="1" ht="13.5" customHeight="1" thickBot="1">
      <c r="K16" s="499" t="s">
        <v>210</v>
      </c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85" t="s">
        <v>368</v>
      </c>
      <c r="CV16" s="485"/>
      <c r="CW16" s="485"/>
      <c r="CX16" s="485"/>
      <c r="CY16" s="485"/>
      <c r="CZ16" s="485"/>
      <c r="DA16" s="485"/>
      <c r="DB16" s="485"/>
      <c r="DC16" s="90"/>
      <c r="DD16" s="44"/>
      <c r="DJ16" s="281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3"/>
      <c r="ES16" s="285"/>
    </row>
    <row r="17" spans="114:149" ht="3.75" customHeight="1" thickTop="1">
      <c r="DJ17" s="271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</row>
    <row r="18" spans="1:149" s="45" customFormat="1" ht="15">
      <c r="A18" s="450" t="s">
        <v>211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2"/>
      <c r="AT18" s="447" t="s">
        <v>203</v>
      </c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9"/>
      <c r="BR18" s="486" t="s">
        <v>212</v>
      </c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8"/>
      <c r="CE18" s="486" t="s">
        <v>213</v>
      </c>
      <c r="CF18" s="487"/>
      <c r="CG18" s="487"/>
      <c r="CH18" s="487"/>
      <c r="CI18" s="487"/>
      <c r="CJ18" s="487"/>
      <c r="CK18" s="487"/>
      <c r="CL18" s="487"/>
      <c r="CM18" s="487"/>
      <c r="CN18" s="487"/>
      <c r="CO18" s="487"/>
      <c r="CP18" s="487"/>
      <c r="CQ18" s="488"/>
      <c r="CR18" s="486" t="s">
        <v>214</v>
      </c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7"/>
      <c r="DD18" s="488"/>
      <c r="DJ18" s="271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6"/>
      <c r="EF18" s="286"/>
      <c r="EG18" s="286"/>
      <c r="EH18" s="286"/>
      <c r="EI18" s="286"/>
      <c r="EJ18" s="286"/>
      <c r="EK18" s="286"/>
      <c r="EL18" s="286"/>
      <c r="EM18" s="286"/>
      <c r="EN18" s="286"/>
      <c r="EO18" s="286"/>
      <c r="EP18" s="286"/>
      <c r="EQ18" s="286"/>
      <c r="ER18" s="286"/>
      <c r="ES18" s="286"/>
    </row>
    <row r="19" spans="1:114" s="45" customFormat="1" ht="45.75" customHeight="1">
      <c r="A19" s="500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2"/>
      <c r="AT19" s="492" t="s">
        <v>215</v>
      </c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4"/>
      <c r="BF19" s="495" t="s">
        <v>216</v>
      </c>
      <c r="BG19" s="496"/>
      <c r="BH19" s="496"/>
      <c r="BI19" s="496"/>
      <c r="BJ19" s="496"/>
      <c r="BK19" s="496"/>
      <c r="BL19" s="496"/>
      <c r="BM19" s="496"/>
      <c r="BN19" s="496"/>
      <c r="BO19" s="496"/>
      <c r="BP19" s="496"/>
      <c r="BQ19" s="497"/>
      <c r="BR19" s="489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1"/>
      <c r="CE19" s="489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1"/>
      <c r="CR19" s="489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1"/>
      <c r="DJ19" s="70"/>
    </row>
    <row r="20" spans="1:114" s="46" customFormat="1" ht="18.75">
      <c r="A20" s="509">
        <v>1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1"/>
      <c r="AT20" s="509">
        <v>2</v>
      </c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1"/>
      <c r="BF20" s="512">
        <v>3</v>
      </c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4"/>
      <c r="BR20" s="512">
        <v>4</v>
      </c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4"/>
      <c r="CE20" s="512">
        <v>5</v>
      </c>
      <c r="CF20" s="513"/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4"/>
      <c r="CR20" s="512">
        <v>6</v>
      </c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4"/>
      <c r="DJ20" s="31"/>
    </row>
    <row r="21" spans="1:114" ht="72.75" customHeight="1">
      <c r="A21" s="47"/>
      <c r="B21" s="515" t="s">
        <v>217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6"/>
      <c r="AT21" s="503" t="s">
        <v>206</v>
      </c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5"/>
      <c r="BF21" s="503" t="s">
        <v>206</v>
      </c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5"/>
      <c r="BR21" s="503" t="s">
        <v>206</v>
      </c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5"/>
      <c r="CE21" s="503" t="s">
        <v>206</v>
      </c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5"/>
      <c r="CR21" s="506">
        <f>(CR23+CR25)/2</f>
        <v>2</v>
      </c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8"/>
      <c r="DJ21" s="41">
        <v>1</v>
      </c>
    </row>
    <row r="22" spans="1:108" ht="18.75">
      <c r="A22" s="47"/>
      <c r="B22" s="515" t="s">
        <v>218</v>
      </c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6"/>
      <c r="AT22" s="525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7"/>
      <c r="BF22" s="503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5"/>
      <c r="BR22" s="503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5"/>
      <c r="CE22" s="503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5"/>
      <c r="CR22" s="503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5"/>
    </row>
    <row r="23" spans="1:114" s="49" customFormat="1" ht="18.75">
      <c r="A23" s="48"/>
      <c r="B23" s="528" t="s">
        <v>219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9"/>
      <c r="AT23" s="530">
        <v>1</v>
      </c>
      <c r="AU23" s="531"/>
      <c r="AV23" s="531"/>
      <c r="AW23" s="531"/>
      <c r="AX23" s="531"/>
      <c r="AY23" s="531"/>
      <c r="AZ23" s="531"/>
      <c r="BA23" s="531"/>
      <c r="BB23" s="531"/>
      <c r="BC23" s="531"/>
      <c r="BD23" s="531"/>
      <c r="BE23" s="532"/>
      <c r="BF23" s="517">
        <v>1</v>
      </c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9"/>
      <c r="BR23" s="536">
        <f>IF(AT23=0,0,AT23/BF23*100)</f>
        <v>100</v>
      </c>
      <c r="BS23" s="537"/>
      <c r="BT23" s="537"/>
      <c r="BU23" s="537"/>
      <c r="BV23" s="537"/>
      <c r="BW23" s="537"/>
      <c r="BX23" s="537"/>
      <c r="BY23" s="537"/>
      <c r="BZ23" s="537"/>
      <c r="CA23" s="537"/>
      <c r="CB23" s="537"/>
      <c r="CC23" s="537"/>
      <c r="CD23" s="538"/>
      <c r="CE23" s="517" t="s">
        <v>220</v>
      </c>
      <c r="CF23" s="518"/>
      <c r="CG23" s="518"/>
      <c r="CH23" s="518"/>
      <c r="CI23" s="518"/>
      <c r="CJ23" s="518"/>
      <c r="CK23" s="518"/>
      <c r="CL23" s="518"/>
      <c r="CM23" s="518"/>
      <c r="CN23" s="518"/>
      <c r="CO23" s="518"/>
      <c r="CP23" s="518"/>
      <c r="CQ23" s="519"/>
      <c r="CR23" s="517">
        <f>IF(BR23&lt;80,IF(CE23="прямая",3,1),IF(BR23&gt;120,IF(CE23="прямая",1,3),2))</f>
        <v>2</v>
      </c>
      <c r="CS23" s="518"/>
      <c r="CT23" s="518"/>
      <c r="CU23" s="518"/>
      <c r="CV23" s="518"/>
      <c r="CW23" s="518"/>
      <c r="CX23" s="518"/>
      <c r="CY23" s="518"/>
      <c r="CZ23" s="518"/>
      <c r="DA23" s="518"/>
      <c r="DB23" s="518"/>
      <c r="DC23" s="518"/>
      <c r="DD23" s="519"/>
      <c r="DJ23" s="31"/>
    </row>
    <row r="24" spans="1:108" ht="57.75" customHeight="1">
      <c r="A24" s="50"/>
      <c r="B24" s="523" t="s">
        <v>221</v>
      </c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4"/>
      <c r="AT24" s="533"/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5"/>
      <c r="BF24" s="520"/>
      <c r="BG24" s="521"/>
      <c r="BH24" s="521"/>
      <c r="BI24" s="521"/>
      <c r="BJ24" s="521"/>
      <c r="BK24" s="521"/>
      <c r="BL24" s="521"/>
      <c r="BM24" s="521"/>
      <c r="BN24" s="521"/>
      <c r="BO24" s="521"/>
      <c r="BP24" s="521"/>
      <c r="BQ24" s="522"/>
      <c r="BR24" s="539"/>
      <c r="BS24" s="540"/>
      <c r="BT24" s="540"/>
      <c r="BU24" s="540"/>
      <c r="BV24" s="540"/>
      <c r="BW24" s="540"/>
      <c r="BX24" s="540"/>
      <c r="BY24" s="540"/>
      <c r="BZ24" s="540"/>
      <c r="CA24" s="540"/>
      <c r="CB24" s="540"/>
      <c r="CC24" s="540"/>
      <c r="CD24" s="541"/>
      <c r="CE24" s="520"/>
      <c r="CF24" s="521"/>
      <c r="CG24" s="521"/>
      <c r="CH24" s="521"/>
      <c r="CI24" s="521"/>
      <c r="CJ24" s="521"/>
      <c r="CK24" s="521"/>
      <c r="CL24" s="521"/>
      <c r="CM24" s="521"/>
      <c r="CN24" s="521"/>
      <c r="CO24" s="521"/>
      <c r="CP24" s="521"/>
      <c r="CQ24" s="522"/>
      <c r="CR24" s="520"/>
      <c r="CS24" s="521"/>
      <c r="CT24" s="521"/>
      <c r="CU24" s="521"/>
      <c r="CV24" s="521"/>
      <c r="CW24" s="521"/>
      <c r="CX24" s="521"/>
      <c r="CY24" s="521"/>
      <c r="CZ24" s="521"/>
      <c r="DA24" s="521"/>
      <c r="DB24" s="521"/>
      <c r="DC24" s="521"/>
      <c r="DD24" s="522"/>
    </row>
    <row r="25" spans="1:114" s="49" customFormat="1" ht="18.75">
      <c r="A25" s="48"/>
      <c r="B25" s="528" t="s">
        <v>222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9"/>
      <c r="AT25" s="542">
        <f>SUM(AT28:BE31)</f>
        <v>2</v>
      </c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2"/>
      <c r="BF25" s="543">
        <f>SUM(BF28:BQ31)</f>
        <v>2</v>
      </c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9"/>
      <c r="BR25" s="536">
        <f>IF(AT25=0,0,AT25/BF25*100)</f>
        <v>100</v>
      </c>
      <c r="BS25" s="537"/>
      <c r="BT25" s="537"/>
      <c r="BU25" s="537"/>
      <c r="BV25" s="537"/>
      <c r="BW25" s="537"/>
      <c r="BX25" s="537"/>
      <c r="BY25" s="537"/>
      <c r="BZ25" s="537"/>
      <c r="CA25" s="537"/>
      <c r="CB25" s="537"/>
      <c r="CC25" s="537"/>
      <c r="CD25" s="538"/>
      <c r="CE25" s="517" t="s">
        <v>220</v>
      </c>
      <c r="CF25" s="518"/>
      <c r="CG25" s="518"/>
      <c r="CH25" s="518"/>
      <c r="CI25" s="518"/>
      <c r="CJ25" s="518"/>
      <c r="CK25" s="518"/>
      <c r="CL25" s="518"/>
      <c r="CM25" s="518"/>
      <c r="CN25" s="518"/>
      <c r="CO25" s="518"/>
      <c r="CP25" s="518"/>
      <c r="CQ25" s="519"/>
      <c r="CR25" s="517">
        <f>IF(BR25&lt;80,IF(CE25="прямая",3,1),IF(BR25&gt;120,IF(CE25="прямая",1,3),2))</f>
        <v>2</v>
      </c>
      <c r="CS25" s="544"/>
      <c r="CT25" s="544"/>
      <c r="CU25" s="544"/>
      <c r="CV25" s="544"/>
      <c r="CW25" s="544"/>
      <c r="CX25" s="544"/>
      <c r="CY25" s="544"/>
      <c r="CZ25" s="544"/>
      <c r="DA25" s="544"/>
      <c r="DB25" s="544"/>
      <c r="DC25" s="544"/>
      <c r="DD25" s="545"/>
      <c r="DJ25" s="41"/>
    </row>
    <row r="26" spans="1:108" ht="71.25" customHeight="1">
      <c r="A26" s="50"/>
      <c r="B26" s="523" t="s">
        <v>223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4"/>
      <c r="AT26" s="533"/>
      <c r="AU26" s="534"/>
      <c r="AV26" s="534"/>
      <c r="AW26" s="534"/>
      <c r="AX26" s="534"/>
      <c r="AY26" s="534"/>
      <c r="AZ26" s="534"/>
      <c r="BA26" s="534"/>
      <c r="BB26" s="534"/>
      <c r="BC26" s="534"/>
      <c r="BD26" s="534"/>
      <c r="BE26" s="535"/>
      <c r="BF26" s="520"/>
      <c r="BG26" s="521"/>
      <c r="BH26" s="521"/>
      <c r="BI26" s="521"/>
      <c r="BJ26" s="521"/>
      <c r="BK26" s="521"/>
      <c r="BL26" s="521"/>
      <c r="BM26" s="521"/>
      <c r="BN26" s="521"/>
      <c r="BO26" s="521"/>
      <c r="BP26" s="521"/>
      <c r="BQ26" s="522"/>
      <c r="BR26" s="539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1"/>
      <c r="CE26" s="520"/>
      <c r="CF26" s="521"/>
      <c r="CG26" s="521"/>
      <c r="CH26" s="521"/>
      <c r="CI26" s="521"/>
      <c r="CJ26" s="521"/>
      <c r="CK26" s="521"/>
      <c r="CL26" s="521"/>
      <c r="CM26" s="521"/>
      <c r="CN26" s="521"/>
      <c r="CO26" s="521"/>
      <c r="CP26" s="521"/>
      <c r="CQ26" s="522"/>
      <c r="CR26" s="546"/>
      <c r="CS26" s="547"/>
      <c r="CT26" s="547"/>
      <c r="CU26" s="547"/>
      <c r="CV26" s="547"/>
      <c r="CW26" s="547"/>
      <c r="CX26" s="547"/>
      <c r="CY26" s="547"/>
      <c r="CZ26" s="547"/>
      <c r="DA26" s="547"/>
      <c r="DB26" s="547"/>
      <c r="DC26" s="547"/>
      <c r="DD26" s="548"/>
    </row>
    <row r="27" spans="1:108" ht="18.75">
      <c r="A27" s="47"/>
      <c r="B27" s="515" t="s">
        <v>224</v>
      </c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6"/>
      <c r="AT27" s="525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7"/>
      <c r="BF27" s="503"/>
      <c r="BG27" s="504"/>
      <c r="BH27" s="504"/>
      <c r="BI27" s="504"/>
      <c r="BJ27" s="504"/>
      <c r="BK27" s="504"/>
      <c r="BL27" s="504"/>
      <c r="BM27" s="504"/>
      <c r="BN27" s="504"/>
      <c r="BO27" s="504"/>
      <c r="BP27" s="504"/>
      <c r="BQ27" s="505"/>
      <c r="BR27" s="503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4"/>
      <c r="CD27" s="505"/>
      <c r="CE27" s="503"/>
      <c r="CF27" s="504"/>
      <c r="CG27" s="504"/>
      <c r="CH27" s="504"/>
      <c r="CI27" s="504"/>
      <c r="CJ27" s="504"/>
      <c r="CK27" s="504"/>
      <c r="CL27" s="504"/>
      <c r="CM27" s="504"/>
      <c r="CN27" s="504"/>
      <c r="CO27" s="504"/>
      <c r="CP27" s="504"/>
      <c r="CQ27" s="505"/>
      <c r="CR27" s="503"/>
      <c r="CS27" s="504"/>
      <c r="CT27" s="504"/>
      <c r="CU27" s="504"/>
      <c r="CV27" s="504"/>
      <c r="CW27" s="504"/>
      <c r="CX27" s="504"/>
      <c r="CY27" s="504"/>
      <c r="CZ27" s="504"/>
      <c r="DA27" s="504"/>
      <c r="DB27" s="504"/>
      <c r="DC27" s="504"/>
      <c r="DD27" s="505"/>
    </row>
    <row r="28" spans="1:108" ht="42.75" customHeight="1">
      <c r="A28" s="47"/>
      <c r="B28" s="515" t="s">
        <v>225</v>
      </c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6"/>
      <c r="AT28" s="549">
        <v>0</v>
      </c>
      <c r="AU28" s="550"/>
      <c r="AV28" s="550"/>
      <c r="AW28" s="550"/>
      <c r="AX28" s="550"/>
      <c r="AY28" s="550"/>
      <c r="AZ28" s="550"/>
      <c r="BA28" s="550"/>
      <c r="BB28" s="550"/>
      <c r="BC28" s="550"/>
      <c r="BD28" s="550"/>
      <c r="BE28" s="551"/>
      <c r="BF28" s="503">
        <v>0</v>
      </c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5"/>
      <c r="BR28" s="503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5"/>
      <c r="CE28" s="503" t="s">
        <v>206</v>
      </c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5"/>
      <c r="CR28" s="503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5"/>
    </row>
    <row r="29" spans="1:108" ht="57.75" customHeight="1">
      <c r="A29" s="47"/>
      <c r="B29" s="515" t="s">
        <v>226</v>
      </c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6"/>
      <c r="AT29" s="549">
        <v>1</v>
      </c>
      <c r="AU29" s="550"/>
      <c r="AV29" s="550"/>
      <c r="AW29" s="550"/>
      <c r="AX29" s="550"/>
      <c r="AY29" s="550"/>
      <c r="AZ29" s="550"/>
      <c r="BA29" s="550"/>
      <c r="BB29" s="550"/>
      <c r="BC29" s="550"/>
      <c r="BD29" s="550"/>
      <c r="BE29" s="551"/>
      <c r="BF29" s="503">
        <v>1</v>
      </c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5"/>
      <c r="BR29" s="552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4"/>
      <c r="CE29" s="503" t="s">
        <v>206</v>
      </c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5"/>
      <c r="CR29" s="503"/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5"/>
    </row>
    <row r="30" spans="1:108" ht="42.75" customHeight="1">
      <c r="A30" s="47"/>
      <c r="B30" s="515" t="s">
        <v>227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6"/>
      <c r="AT30" s="549">
        <v>1</v>
      </c>
      <c r="AU30" s="550"/>
      <c r="AV30" s="550"/>
      <c r="AW30" s="550"/>
      <c r="AX30" s="550"/>
      <c r="AY30" s="550"/>
      <c r="AZ30" s="550"/>
      <c r="BA30" s="550"/>
      <c r="BB30" s="550"/>
      <c r="BC30" s="550"/>
      <c r="BD30" s="550"/>
      <c r="BE30" s="551"/>
      <c r="BF30" s="503">
        <v>1</v>
      </c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5"/>
      <c r="BR30" s="552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4"/>
      <c r="CE30" s="503" t="s">
        <v>206</v>
      </c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5"/>
      <c r="CR30" s="503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5"/>
    </row>
    <row r="31" spans="1:108" ht="57.75" customHeight="1">
      <c r="A31" s="47"/>
      <c r="B31" s="515" t="s">
        <v>228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6"/>
      <c r="AT31" s="549">
        <v>0</v>
      </c>
      <c r="AU31" s="550"/>
      <c r="AV31" s="550"/>
      <c r="AW31" s="550"/>
      <c r="AX31" s="550"/>
      <c r="AY31" s="550"/>
      <c r="AZ31" s="550"/>
      <c r="BA31" s="550"/>
      <c r="BB31" s="550"/>
      <c r="BC31" s="550"/>
      <c r="BD31" s="550"/>
      <c r="BE31" s="551"/>
      <c r="BF31" s="503">
        <v>0</v>
      </c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5"/>
      <c r="BR31" s="552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4"/>
      <c r="CE31" s="503" t="s">
        <v>206</v>
      </c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5"/>
      <c r="CR31" s="503"/>
      <c r="CS31" s="504"/>
      <c r="CT31" s="504"/>
      <c r="CU31" s="504"/>
      <c r="CV31" s="504"/>
      <c r="CW31" s="504"/>
      <c r="CX31" s="504"/>
      <c r="CY31" s="504"/>
      <c r="CZ31" s="504"/>
      <c r="DA31" s="504"/>
      <c r="DB31" s="504"/>
      <c r="DC31" s="504"/>
      <c r="DD31" s="505"/>
    </row>
    <row r="32" spans="1:108" ht="16.5" customHeight="1">
      <c r="A32" s="47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6"/>
      <c r="AT32" s="525"/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7"/>
      <c r="BF32" s="503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5"/>
      <c r="BR32" s="503"/>
      <c r="BS32" s="504"/>
      <c r="BT32" s="504"/>
      <c r="BU32" s="504"/>
      <c r="BV32" s="504"/>
      <c r="BW32" s="504"/>
      <c r="BX32" s="504"/>
      <c r="BY32" s="504"/>
      <c r="BZ32" s="504"/>
      <c r="CA32" s="504"/>
      <c r="CB32" s="504"/>
      <c r="CC32" s="504"/>
      <c r="CD32" s="505"/>
      <c r="CE32" s="503"/>
      <c r="CF32" s="504"/>
      <c r="CG32" s="504"/>
      <c r="CH32" s="504"/>
      <c r="CI32" s="504"/>
      <c r="CJ32" s="504"/>
      <c r="CK32" s="504"/>
      <c r="CL32" s="504"/>
      <c r="CM32" s="504"/>
      <c r="CN32" s="504"/>
      <c r="CO32" s="504"/>
      <c r="CP32" s="504"/>
      <c r="CQ32" s="505"/>
      <c r="CR32" s="503"/>
      <c r="CS32" s="504"/>
      <c r="CT32" s="504"/>
      <c r="CU32" s="504"/>
      <c r="CV32" s="504"/>
      <c r="CW32" s="504"/>
      <c r="CX32" s="504"/>
      <c r="CY32" s="504"/>
      <c r="CZ32" s="504"/>
      <c r="DA32" s="504"/>
      <c r="DB32" s="504"/>
      <c r="DC32" s="504"/>
      <c r="DD32" s="505"/>
    </row>
    <row r="33" spans="1:114" ht="57.75" customHeight="1">
      <c r="A33" s="47"/>
      <c r="B33" s="515" t="s">
        <v>229</v>
      </c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  <c r="AN33" s="515"/>
      <c r="AO33" s="515"/>
      <c r="AP33" s="515"/>
      <c r="AQ33" s="515"/>
      <c r="AR33" s="515"/>
      <c r="AS33" s="516"/>
      <c r="AT33" s="525" t="s">
        <v>206</v>
      </c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7"/>
      <c r="BF33" s="503" t="s">
        <v>206</v>
      </c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5"/>
      <c r="BR33" s="503" t="s">
        <v>206</v>
      </c>
      <c r="BS33" s="504"/>
      <c r="BT33" s="504"/>
      <c r="BU33" s="504"/>
      <c r="BV33" s="504"/>
      <c r="BW33" s="504"/>
      <c r="BX33" s="504"/>
      <c r="BY33" s="504"/>
      <c r="BZ33" s="504"/>
      <c r="CA33" s="504"/>
      <c r="CB33" s="504"/>
      <c r="CC33" s="504"/>
      <c r="CD33" s="505"/>
      <c r="CE33" s="503" t="s">
        <v>206</v>
      </c>
      <c r="CF33" s="504"/>
      <c r="CG33" s="504"/>
      <c r="CH33" s="504"/>
      <c r="CI33" s="504"/>
      <c r="CJ33" s="504"/>
      <c r="CK33" s="504"/>
      <c r="CL33" s="504"/>
      <c r="CM33" s="504"/>
      <c r="CN33" s="504"/>
      <c r="CO33" s="504"/>
      <c r="CP33" s="504"/>
      <c r="CQ33" s="505"/>
      <c r="CR33" s="561">
        <f>ROUND((CR35+CR37+CR39)/3,0)</f>
        <v>2</v>
      </c>
      <c r="CS33" s="562"/>
      <c r="CT33" s="562"/>
      <c r="CU33" s="562"/>
      <c r="CV33" s="562"/>
      <c r="CW33" s="562"/>
      <c r="CX33" s="562"/>
      <c r="CY33" s="562"/>
      <c r="CZ33" s="562"/>
      <c r="DA33" s="562"/>
      <c r="DB33" s="562"/>
      <c r="DC33" s="562"/>
      <c r="DD33" s="563"/>
      <c r="DJ33" s="31">
        <v>2</v>
      </c>
    </row>
    <row r="34" spans="1:114" ht="18.75">
      <c r="A34" s="47"/>
      <c r="B34" s="515" t="s">
        <v>230</v>
      </c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6"/>
      <c r="AT34" s="525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7"/>
      <c r="BF34" s="503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5"/>
      <c r="BR34" s="503"/>
      <c r="BS34" s="504"/>
      <c r="BT34" s="504"/>
      <c r="BU34" s="504"/>
      <c r="BV34" s="504"/>
      <c r="BW34" s="504"/>
      <c r="BX34" s="504"/>
      <c r="BY34" s="504"/>
      <c r="BZ34" s="504"/>
      <c r="CA34" s="504"/>
      <c r="CB34" s="504"/>
      <c r="CC34" s="504"/>
      <c r="CD34" s="505"/>
      <c r="CE34" s="503"/>
      <c r="CF34" s="504"/>
      <c r="CG34" s="504"/>
      <c r="CH34" s="504"/>
      <c r="CI34" s="504"/>
      <c r="CJ34" s="504"/>
      <c r="CK34" s="504"/>
      <c r="CL34" s="504"/>
      <c r="CM34" s="504"/>
      <c r="CN34" s="504"/>
      <c r="CO34" s="504"/>
      <c r="CP34" s="504"/>
      <c r="CQ34" s="505"/>
      <c r="CR34" s="503"/>
      <c r="CS34" s="504"/>
      <c r="CT34" s="504"/>
      <c r="CU34" s="504"/>
      <c r="CV34" s="504"/>
      <c r="CW34" s="504"/>
      <c r="CX34" s="504"/>
      <c r="CY34" s="504"/>
      <c r="CZ34" s="504"/>
      <c r="DA34" s="504"/>
      <c r="DB34" s="504"/>
      <c r="DC34" s="504"/>
      <c r="DD34" s="505"/>
      <c r="DJ34" s="51"/>
    </row>
    <row r="35" spans="1:114" s="49" customFormat="1" ht="18.75">
      <c r="A35" s="48"/>
      <c r="B35" s="528" t="s">
        <v>231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9"/>
      <c r="AT35" s="530">
        <v>1</v>
      </c>
      <c r="AU35" s="531"/>
      <c r="AV35" s="531"/>
      <c r="AW35" s="531"/>
      <c r="AX35" s="531"/>
      <c r="AY35" s="531"/>
      <c r="AZ35" s="531"/>
      <c r="BA35" s="531"/>
      <c r="BB35" s="531"/>
      <c r="BC35" s="531"/>
      <c r="BD35" s="531"/>
      <c r="BE35" s="532"/>
      <c r="BF35" s="517">
        <v>1</v>
      </c>
      <c r="BG35" s="518"/>
      <c r="BH35" s="518"/>
      <c r="BI35" s="518"/>
      <c r="BJ35" s="518"/>
      <c r="BK35" s="518"/>
      <c r="BL35" s="518"/>
      <c r="BM35" s="518"/>
      <c r="BN35" s="518"/>
      <c r="BO35" s="518"/>
      <c r="BP35" s="518"/>
      <c r="BQ35" s="519"/>
      <c r="BR35" s="555">
        <f>IF(AT35=0,0,AT35/BF35*100)</f>
        <v>100</v>
      </c>
      <c r="BS35" s="556"/>
      <c r="BT35" s="556"/>
      <c r="BU35" s="556"/>
      <c r="BV35" s="556"/>
      <c r="BW35" s="556"/>
      <c r="BX35" s="556"/>
      <c r="BY35" s="556"/>
      <c r="BZ35" s="556"/>
      <c r="CA35" s="556"/>
      <c r="CB35" s="556"/>
      <c r="CC35" s="556"/>
      <c r="CD35" s="557"/>
      <c r="CE35" s="517" t="s">
        <v>220</v>
      </c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8"/>
      <c r="CQ35" s="519"/>
      <c r="CR35" s="517">
        <f>IF(BR35&lt;80,IF(CE35="прямая",3,1),IF(BR35&gt;120,IF(CE35="прямая",1,3),2))</f>
        <v>2</v>
      </c>
      <c r="CS35" s="544"/>
      <c r="CT35" s="544"/>
      <c r="CU35" s="544"/>
      <c r="CV35" s="544"/>
      <c r="CW35" s="544"/>
      <c r="CX35" s="544"/>
      <c r="CY35" s="544"/>
      <c r="CZ35" s="544"/>
      <c r="DA35" s="544"/>
      <c r="DB35" s="544"/>
      <c r="DC35" s="544"/>
      <c r="DD35" s="545"/>
      <c r="DJ35" s="31"/>
    </row>
    <row r="36" spans="1:108" ht="42.75" customHeight="1">
      <c r="A36" s="50"/>
      <c r="B36" s="523" t="s">
        <v>232</v>
      </c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4"/>
      <c r="AT36" s="533"/>
      <c r="AU36" s="534"/>
      <c r="AV36" s="534"/>
      <c r="AW36" s="534"/>
      <c r="AX36" s="534"/>
      <c r="AY36" s="534"/>
      <c r="AZ36" s="534"/>
      <c r="BA36" s="534"/>
      <c r="BB36" s="534"/>
      <c r="BC36" s="534"/>
      <c r="BD36" s="534"/>
      <c r="BE36" s="535"/>
      <c r="BF36" s="520"/>
      <c r="BG36" s="521"/>
      <c r="BH36" s="521"/>
      <c r="BI36" s="521"/>
      <c r="BJ36" s="521"/>
      <c r="BK36" s="521"/>
      <c r="BL36" s="521"/>
      <c r="BM36" s="521"/>
      <c r="BN36" s="521"/>
      <c r="BO36" s="521"/>
      <c r="BP36" s="521"/>
      <c r="BQ36" s="522"/>
      <c r="BR36" s="558"/>
      <c r="BS36" s="559"/>
      <c r="BT36" s="559"/>
      <c r="BU36" s="559"/>
      <c r="BV36" s="559"/>
      <c r="BW36" s="559"/>
      <c r="BX36" s="559"/>
      <c r="BY36" s="559"/>
      <c r="BZ36" s="559"/>
      <c r="CA36" s="559"/>
      <c r="CB36" s="559"/>
      <c r="CC36" s="559"/>
      <c r="CD36" s="560"/>
      <c r="CE36" s="520"/>
      <c r="CF36" s="521"/>
      <c r="CG36" s="521"/>
      <c r="CH36" s="521"/>
      <c r="CI36" s="521"/>
      <c r="CJ36" s="521"/>
      <c r="CK36" s="521"/>
      <c r="CL36" s="521"/>
      <c r="CM36" s="521"/>
      <c r="CN36" s="521"/>
      <c r="CO36" s="521"/>
      <c r="CP36" s="521"/>
      <c r="CQ36" s="522"/>
      <c r="CR36" s="546"/>
      <c r="CS36" s="547"/>
      <c r="CT36" s="547"/>
      <c r="CU36" s="547"/>
      <c r="CV36" s="547"/>
      <c r="CW36" s="547"/>
      <c r="CX36" s="547"/>
      <c r="CY36" s="547"/>
      <c r="CZ36" s="547"/>
      <c r="DA36" s="547"/>
      <c r="DB36" s="547"/>
      <c r="DC36" s="547"/>
      <c r="DD36" s="548"/>
    </row>
    <row r="37" spans="1:114" s="49" customFormat="1" ht="18.75">
      <c r="A37" s="48"/>
      <c r="B37" s="528" t="s">
        <v>233</v>
      </c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9"/>
      <c r="AT37" s="530">
        <v>1</v>
      </c>
      <c r="AU37" s="531"/>
      <c r="AV37" s="531"/>
      <c r="AW37" s="531"/>
      <c r="AX37" s="531"/>
      <c r="AY37" s="531"/>
      <c r="AZ37" s="531"/>
      <c r="BA37" s="531"/>
      <c r="BB37" s="531"/>
      <c r="BC37" s="531"/>
      <c r="BD37" s="531"/>
      <c r="BE37" s="532"/>
      <c r="BF37" s="517">
        <v>1</v>
      </c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9"/>
      <c r="BR37" s="564">
        <f>IF(AT37=0,0,AT37/BF37*100)</f>
        <v>100</v>
      </c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6"/>
      <c r="CE37" s="517" t="s">
        <v>220</v>
      </c>
      <c r="CF37" s="518"/>
      <c r="CG37" s="518"/>
      <c r="CH37" s="518"/>
      <c r="CI37" s="518"/>
      <c r="CJ37" s="518"/>
      <c r="CK37" s="518"/>
      <c r="CL37" s="518"/>
      <c r="CM37" s="518"/>
      <c r="CN37" s="518"/>
      <c r="CO37" s="518"/>
      <c r="CP37" s="518"/>
      <c r="CQ37" s="519"/>
      <c r="CR37" s="517">
        <f>IF(BR37&lt;80,IF(CE37="прямая",3,1),IF(BR37&gt;120,IF(CE37="прямая",1,3),2))</f>
        <v>2</v>
      </c>
      <c r="CS37" s="544"/>
      <c r="CT37" s="544"/>
      <c r="CU37" s="544"/>
      <c r="CV37" s="544"/>
      <c r="CW37" s="544"/>
      <c r="CX37" s="544"/>
      <c r="CY37" s="544"/>
      <c r="CZ37" s="544"/>
      <c r="DA37" s="544"/>
      <c r="DB37" s="544"/>
      <c r="DC37" s="544"/>
      <c r="DD37" s="545"/>
      <c r="DJ37" s="51"/>
    </row>
    <row r="38" spans="1:108" ht="57.75" customHeight="1">
      <c r="A38" s="50"/>
      <c r="B38" s="523" t="s">
        <v>234</v>
      </c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4"/>
      <c r="AT38" s="533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5"/>
      <c r="BF38" s="520"/>
      <c r="BG38" s="521"/>
      <c r="BH38" s="521"/>
      <c r="BI38" s="521"/>
      <c r="BJ38" s="521"/>
      <c r="BK38" s="521"/>
      <c r="BL38" s="521"/>
      <c r="BM38" s="521"/>
      <c r="BN38" s="521"/>
      <c r="BO38" s="521"/>
      <c r="BP38" s="521"/>
      <c r="BQ38" s="522"/>
      <c r="BR38" s="567"/>
      <c r="BS38" s="568"/>
      <c r="BT38" s="568"/>
      <c r="BU38" s="568"/>
      <c r="BV38" s="568"/>
      <c r="BW38" s="568"/>
      <c r="BX38" s="568"/>
      <c r="BY38" s="568"/>
      <c r="BZ38" s="568"/>
      <c r="CA38" s="568"/>
      <c r="CB38" s="568"/>
      <c r="CC38" s="568"/>
      <c r="CD38" s="560"/>
      <c r="CE38" s="520"/>
      <c r="CF38" s="521"/>
      <c r="CG38" s="521"/>
      <c r="CH38" s="521"/>
      <c r="CI38" s="521"/>
      <c r="CJ38" s="521"/>
      <c r="CK38" s="521"/>
      <c r="CL38" s="521"/>
      <c r="CM38" s="521"/>
      <c r="CN38" s="521"/>
      <c r="CO38" s="521"/>
      <c r="CP38" s="521"/>
      <c r="CQ38" s="522"/>
      <c r="CR38" s="546"/>
      <c r="CS38" s="547"/>
      <c r="CT38" s="547"/>
      <c r="CU38" s="547"/>
      <c r="CV38" s="547"/>
      <c r="CW38" s="547"/>
      <c r="CX38" s="547"/>
      <c r="CY38" s="547"/>
      <c r="CZ38" s="547"/>
      <c r="DA38" s="547"/>
      <c r="DB38" s="547"/>
      <c r="DC38" s="547"/>
      <c r="DD38" s="548"/>
    </row>
    <row r="39" spans="1:114" s="49" customFormat="1" ht="18.75">
      <c r="A39" s="48"/>
      <c r="B39" s="528" t="s">
        <v>235</v>
      </c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9"/>
      <c r="AT39" s="530">
        <v>0</v>
      </c>
      <c r="AU39" s="531"/>
      <c r="AV39" s="531"/>
      <c r="AW39" s="531"/>
      <c r="AX39" s="531"/>
      <c r="AY39" s="531"/>
      <c r="AZ39" s="531"/>
      <c r="BA39" s="531"/>
      <c r="BB39" s="531"/>
      <c r="BC39" s="531"/>
      <c r="BD39" s="531"/>
      <c r="BE39" s="532"/>
      <c r="BF39" s="517">
        <v>0</v>
      </c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9"/>
      <c r="BR39" s="564">
        <f>IF(AT39=0,0,AT39/BF39*100)</f>
        <v>0</v>
      </c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6"/>
      <c r="CE39" s="517" t="s">
        <v>220</v>
      </c>
      <c r="CF39" s="518"/>
      <c r="CG39" s="518"/>
      <c r="CH39" s="518"/>
      <c r="CI39" s="518"/>
      <c r="CJ39" s="518"/>
      <c r="CK39" s="518"/>
      <c r="CL39" s="518"/>
      <c r="CM39" s="518"/>
      <c r="CN39" s="518"/>
      <c r="CO39" s="518"/>
      <c r="CP39" s="518"/>
      <c r="CQ39" s="519"/>
      <c r="CR39" s="569">
        <v>2</v>
      </c>
      <c r="CS39" s="570"/>
      <c r="CT39" s="570"/>
      <c r="CU39" s="570"/>
      <c r="CV39" s="570"/>
      <c r="CW39" s="570"/>
      <c r="CX39" s="570"/>
      <c r="CY39" s="570"/>
      <c r="CZ39" s="570"/>
      <c r="DA39" s="570"/>
      <c r="DB39" s="570"/>
      <c r="DC39" s="570"/>
      <c r="DD39" s="571"/>
      <c r="DJ39" s="41"/>
    </row>
    <row r="40" spans="1:108" ht="57.75" customHeight="1">
      <c r="A40" s="50"/>
      <c r="B40" s="523" t="s">
        <v>236</v>
      </c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4"/>
      <c r="AT40" s="533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5"/>
      <c r="BF40" s="520"/>
      <c r="BG40" s="521"/>
      <c r="BH40" s="521"/>
      <c r="BI40" s="521"/>
      <c r="BJ40" s="521"/>
      <c r="BK40" s="521"/>
      <c r="BL40" s="521"/>
      <c r="BM40" s="521"/>
      <c r="BN40" s="521"/>
      <c r="BO40" s="521"/>
      <c r="BP40" s="521"/>
      <c r="BQ40" s="522"/>
      <c r="BR40" s="567"/>
      <c r="BS40" s="568"/>
      <c r="BT40" s="568"/>
      <c r="BU40" s="568"/>
      <c r="BV40" s="568"/>
      <c r="BW40" s="568"/>
      <c r="BX40" s="568"/>
      <c r="BY40" s="568"/>
      <c r="BZ40" s="568"/>
      <c r="CA40" s="568"/>
      <c r="CB40" s="568"/>
      <c r="CC40" s="568"/>
      <c r="CD40" s="560"/>
      <c r="CE40" s="520"/>
      <c r="CF40" s="521"/>
      <c r="CG40" s="521"/>
      <c r="CH40" s="521"/>
      <c r="CI40" s="521"/>
      <c r="CJ40" s="521"/>
      <c r="CK40" s="521"/>
      <c r="CL40" s="521"/>
      <c r="CM40" s="521"/>
      <c r="CN40" s="521"/>
      <c r="CO40" s="521"/>
      <c r="CP40" s="521"/>
      <c r="CQ40" s="522"/>
      <c r="CR40" s="572"/>
      <c r="CS40" s="573"/>
      <c r="CT40" s="573"/>
      <c r="CU40" s="573"/>
      <c r="CV40" s="573"/>
      <c r="CW40" s="573"/>
      <c r="CX40" s="573"/>
      <c r="CY40" s="573"/>
      <c r="CZ40" s="573"/>
      <c r="DA40" s="573"/>
      <c r="DB40" s="573"/>
      <c r="DC40" s="573"/>
      <c r="DD40" s="574"/>
    </row>
    <row r="41" spans="1:114" ht="18.75">
      <c r="A41" s="47"/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5"/>
      <c r="AS41" s="516"/>
      <c r="AT41" s="525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7"/>
      <c r="BF41" s="503"/>
      <c r="BG41" s="5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05"/>
      <c r="BR41" s="575"/>
      <c r="BS41" s="576"/>
      <c r="BT41" s="576"/>
      <c r="BU41" s="576"/>
      <c r="BV41" s="576"/>
      <c r="BW41" s="576"/>
      <c r="BX41" s="576"/>
      <c r="BY41" s="576"/>
      <c r="BZ41" s="576"/>
      <c r="CA41" s="576"/>
      <c r="CB41" s="576"/>
      <c r="CC41" s="576"/>
      <c r="CD41" s="577"/>
      <c r="CE41" s="503"/>
      <c r="CF41" s="504"/>
      <c r="CG41" s="504"/>
      <c r="CH41" s="504"/>
      <c r="CI41" s="504"/>
      <c r="CJ41" s="504"/>
      <c r="CK41" s="504"/>
      <c r="CL41" s="504"/>
      <c r="CM41" s="504"/>
      <c r="CN41" s="504"/>
      <c r="CO41" s="504"/>
      <c r="CP41" s="504"/>
      <c r="CQ41" s="505"/>
      <c r="CR41" s="503"/>
      <c r="CS41" s="504"/>
      <c r="CT41" s="504"/>
      <c r="CU41" s="504"/>
      <c r="CV41" s="504"/>
      <c r="CW41" s="504"/>
      <c r="CX41" s="504"/>
      <c r="CY41" s="504"/>
      <c r="CZ41" s="504"/>
      <c r="DA41" s="504"/>
      <c r="DB41" s="504"/>
      <c r="DC41" s="504"/>
      <c r="DD41" s="505"/>
      <c r="DJ41" s="41"/>
    </row>
    <row r="42" spans="1:114" ht="87" customHeight="1">
      <c r="A42" s="47"/>
      <c r="B42" s="515" t="s">
        <v>237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  <c r="AN42" s="515"/>
      <c r="AO42" s="515"/>
      <c r="AP42" s="515"/>
      <c r="AQ42" s="515"/>
      <c r="AR42" s="515"/>
      <c r="AS42" s="516"/>
      <c r="AT42" s="549">
        <v>1</v>
      </c>
      <c r="AU42" s="550"/>
      <c r="AV42" s="550"/>
      <c r="AW42" s="550"/>
      <c r="AX42" s="550"/>
      <c r="AY42" s="550"/>
      <c r="AZ42" s="550"/>
      <c r="BA42" s="550"/>
      <c r="BB42" s="550"/>
      <c r="BC42" s="550"/>
      <c r="BD42" s="550"/>
      <c r="BE42" s="551"/>
      <c r="BF42" s="503">
        <v>1</v>
      </c>
      <c r="BG42" s="504"/>
      <c r="BH42" s="504"/>
      <c r="BI42" s="504"/>
      <c r="BJ42" s="504"/>
      <c r="BK42" s="504"/>
      <c r="BL42" s="504"/>
      <c r="BM42" s="504"/>
      <c r="BN42" s="504"/>
      <c r="BO42" s="504"/>
      <c r="BP42" s="504"/>
      <c r="BQ42" s="505"/>
      <c r="BR42" s="575">
        <f>IF(AT42=0,0,AT42/BF42*100)</f>
        <v>100</v>
      </c>
      <c r="BS42" s="576"/>
      <c r="BT42" s="576"/>
      <c r="BU42" s="576"/>
      <c r="BV42" s="576"/>
      <c r="BW42" s="576"/>
      <c r="BX42" s="576"/>
      <c r="BY42" s="576"/>
      <c r="BZ42" s="576"/>
      <c r="CA42" s="576"/>
      <c r="CB42" s="576"/>
      <c r="CC42" s="576"/>
      <c r="CD42" s="577"/>
      <c r="CE42" s="503" t="s">
        <v>220</v>
      </c>
      <c r="CF42" s="504"/>
      <c r="CG42" s="504"/>
      <c r="CH42" s="504"/>
      <c r="CI42" s="504"/>
      <c r="CJ42" s="504"/>
      <c r="CK42" s="504"/>
      <c r="CL42" s="504"/>
      <c r="CM42" s="504"/>
      <c r="CN42" s="504"/>
      <c r="CO42" s="504"/>
      <c r="CP42" s="504"/>
      <c r="CQ42" s="505"/>
      <c r="CR42" s="503">
        <f>IF(BR42&lt;80,IF(CE42="прямая",3,1),IF(BR42&gt;120,IF(CE42="прямая",1,3),2))</f>
        <v>2</v>
      </c>
      <c r="CS42" s="504"/>
      <c r="CT42" s="504"/>
      <c r="CU42" s="504"/>
      <c r="CV42" s="504"/>
      <c r="CW42" s="504"/>
      <c r="CX42" s="504"/>
      <c r="CY42" s="504"/>
      <c r="CZ42" s="504"/>
      <c r="DA42" s="504"/>
      <c r="DB42" s="504"/>
      <c r="DC42" s="504"/>
      <c r="DD42" s="505"/>
      <c r="DJ42" s="31">
        <v>3</v>
      </c>
    </row>
    <row r="43" spans="1:108" ht="18.75">
      <c r="A43" s="47"/>
      <c r="B43" s="515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  <c r="AO43" s="515"/>
      <c r="AP43" s="515"/>
      <c r="AQ43" s="515"/>
      <c r="AR43" s="515"/>
      <c r="AS43" s="516"/>
      <c r="AT43" s="525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7"/>
      <c r="BF43" s="503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5"/>
      <c r="BR43" s="575"/>
      <c r="BS43" s="576"/>
      <c r="BT43" s="576"/>
      <c r="BU43" s="576"/>
      <c r="BV43" s="576"/>
      <c r="BW43" s="576"/>
      <c r="BX43" s="576"/>
      <c r="BY43" s="576"/>
      <c r="BZ43" s="576"/>
      <c r="CA43" s="576"/>
      <c r="CB43" s="576"/>
      <c r="CC43" s="576"/>
      <c r="CD43" s="577"/>
      <c r="CE43" s="503"/>
      <c r="CF43" s="504"/>
      <c r="CG43" s="504"/>
      <c r="CH43" s="504"/>
      <c r="CI43" s="504"/>
      <c r="CJ43" s="504"/>
      <c r="CK43" s="504"/>
      <c r="CL43" s="504"/>
      <c r="CM43" s="504"/>
      <c r="CN43" s="504"/>
      <c r="CO43" s="504"/>
      <c r="CP43" s="504"/>
      <c r="CQ43" s="505"/>
      <c r="CR43" s="503"/>
      <c r="CS43" s="504"/>
      <c r="CT43" s="504"/>
      <c r="CU43" s="504"/>
      <c r="CV43" s="504"/>
      <c r="CW43" s="504"/>
      <c r="CX43" s="504"/>
      <c r="CY43" s="504"/>
      <c r="CZ43" s="504"/>
      <c r="DA43" s="504"/>
      <c r="DB43" s="504"/>
      <c r="DC43" s="504"/>
      <c r="DD43" s="505"/>
    </row>
    <row r="44" spans="1:114" ht="102" customHeight="1">
      <c r="A44" s="47"/>
      <c r="B44" s="515" t="s">
        <v>238</v>
      </c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  <c r="AO44" s="515"/>
      <c r="AP44" s="515"/>
      <c r="AQ44" s="515"/>
      <c r="AR44" s="515"/>
      <c r="AS44" s="516"/>
      <c r="AT44" s="549">
        <v>1</v>
      </c>
      <c r="AU44" s="550"/>
      <c r="AV44" s="550"/>
      <c r="AW44" s="550"/>
      <c r="AX44" s="550"/>
      <c r="AY44" s="550"/>
      <c r="AZ44" s="550"/>
      <c r="BA44" s="550"/>
      <c r="BB44" s="550"/>
      <c r="BC44" s="550"/>
      <c r="BD44" s="550"/>
      <c r="BE44" s="551"/>
      <c r="BF44" s="503">
        <v>1</v>
      </c>
      <c r="BG44" s="504"/>
      <c r="BH44" s="504"/>
      <c r="BI44" s="504"/>
      <c r="BJ44" s="504"/>
      <c r="BK44" s="504"/>
      <c r="BL44" s="504"/>
      <c r="BM44" s="504"/>
      <c r="BN44" s="504"/>
      <c r="BO44" s="504"/>
      <c r="BP44" s="504"/>
      <c r="BQ44" s="505"/>
      <c r="BR44" s="575">
        <f>IF(AT44=0,0,AT44/BF44*100)</f>
        <v>100</v>
      </c>
      <c r="BS44" s="576"/>
      <c r="BT44" s="576"/>
      <c r="BU44" s="576"/>
      <c r="BV44" s="576"/>
      <c r="BW44" s="576"/>
      <c r="BX44" s="576"/>
      <c r="BY44" s="576"/>
      <c r="BZ44" s="576"/>
      <c r="CA44" s="576"/>
      <c r="CB44" s="576"/>
      <c r="CC44" s="576"/>
      <c r="CD44" s="577"/>
      <c r="CE44" s="503" t="s">
        <v>220</v>
      </c>
      <c r="CF44" s="504"/>
      <c r="CG44" s="504"/>
      <c r="CH44" s="504"/>
      <c r="CI44" s="504"/>
      <c r="CJ44" s="504"/>
      <c r="CK44" s="504"/>
      <c r="CL44" s="504"/>
      <c r="CM44" s="504"/>
      <c r="CN44" s="504"/>
      <c r="CO44" s="504"/>
      <c r="CP44" s="504"/>
      <c r="CQ44" s="505"/>
      <c r="CR44" s="503">
        <f>IF(BR44&lt;80,IF(CE44="прямая",3,1),IF(BR44&gt;120,IF(CE44="прямая",1,3),2))</f>
        <v>2</v>
      </c>
      <c r="CS44" s="504"/>
      <c r="CT44" s="504"/>
      <c r="CU44" s="504"/>
      <c r="CV44" s="504"/>
      <c r="CW44" s="504"/>
      <c r="CX44" s="504"/>
      <c r="CY44" s="504"/>
      <c r="CZ44" s="504"/>
      <c r="DA44" s="504"/>
      <c r="DB44" s="504"/>
      <c r="DC44" s="504"/>
      <c r="DD44" s="505"/>
      <c r="DJ44" s="31">
        <v>4</v>
      </c>
    </row>
    <row r="45" spans="1:108" ht="15" customHeight="1">
      <c r="A45" s="47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6"/>
      <c r="AT45" s="525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7"/>
      <c r="BF45" s="503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  <c r="BQ45" s="505"/>
      <c r="BR45" s="575"/>
      <c r="BS45" s="576"/>
      <c r="BT45" s="576"/>
      <c r="BU45" s="576"/>
      <c r="BV45" s="576"/>
      <c r="BW45" s="576"/>
      <c r="BX45" s="576"/>
      <c r="BY45" s="576"/>
      <c r="BZ45" s="576"/>
      <c r="CA45" s="576"/>
      <c r="CB45" s="576"/>
      <c r="CC45" s="576"/>
      <c r="CD45" s="577"/>
      <c r="CE45" s="503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4"/>
      <c r="CQ45" s="505"/>
      <c r="CR45" s="503"/>
      <c r="CS45" s="504"/>
      <c r="CT45" s="504"/>
      <c r="CU45" s="504"/>
      <c r="CV45" s="504"/>
      <c r="CW45" s="504"/>
      <c r="CX45" s="504"/>
      <c r="CY45" s="504"/>
      <c r="CZ45" s="504"/>
      <c r="DA45" s="504"/>
      <c r="DB45" s="504"/>
      <c r="DC45" s="504"/>
      <c r="DD45" s="505"/>
    </row>
    <row r="46" spans="1:114" ht="72" customHeight="1">
      <c r="A46" s="47"/>
      <c r="B46" s="515" t="s">
        <v>239</v>
      </c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  <c r="AN46" s="515"/>
      <c r="AO46" s="515"/>
      <c r="AP46" s="515"/>
      <c r="AQ46" s="515"/>
      <c r="AR46" s="515"/>
      <c r="AS46" s="516"/>
      <c r="AT46" s="578">
        <f>SUM(AT47)</f>
        <v>0</v>
      </c>
      <c r="AU46" s="550"/>
      <c r="AV46" s="550"/>
      <c r="AW46" s="550"/>
      <c r="AX46" s="550"/>
      <c r="AY46" s="550"/>
      <c r="AZ46" s="550"/>
      <c r="BA46" s="550"/>
      <c r="BB46" s="550"/>
      <c r="BC46" s="550"/>
      <c r="BD46" s="550"/>
      <c r="BE46" s="551"/>
      <c r="BF46" s="579">
        <f>SUM(BF47)</f>
        <v>0</v>
      </c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  <c r="BQ46" s="505"/>
      <c r="BR46" s="579">
        <f>IF(AT46=0,0,AT46/BF46*100)</f>
        <v>0</v>
      </c>
      <c r="BS46" s="504"/>
      <c r="BT46" s="504"/>
      <c r="BU46" s="504"/>
      <c r="BV46" s="504"/>
      <c r="BW46" s="504"/>
      <c r="BX46" s="504"/>
      <c r="BY46" s="504"/>
      <c r="BZ46" s="504"/>
      <c r="CA46" s="504"/>
      <c r="CB46" s="504"/>
      <c r="CC46" s="504"/>
      <c r="CD46" s="580"/>
      <c r="CE46" s="579">
        <v>0</v>
      </c>
      <c r="CF46" s="504"/>
      <c r="CG46" s="504"/>
      <c r="CH46" s="504"/>
      <c r="CI46" s="504"/>
      <c r="CJ46" s="504"/>
      <c r="CK46" s="504"/>
      <c r="CL46" s="504"/>
      <c r="CM46" s="504"/>
      <c r="CN46" s="504"/>
      <c r="CO46" s="504"/>
      <c r="CP46" s="504"/>
      <c r="CQ46" s="580"/>
      <c r="CR46" s="503">
        <f>CR47</f>
        <v>2</v>
      </c>
      <c r="CS46" s="504"/>
      <c r="CT46" s="504"/>
      <c r="CU46" s="504"/>
      <c r="CV46" s="504"/>
      <c r="CW46" s="504"/>
      <c r="CX46" s="504"/>
      <c r="CY46" s="504"/>
      <c r="CZ46" s="504"/>
      <c r="DA46" s="504"/>
      <c r="DB46" s="504"/>
      <c r="DC46" s="504"/>
      <c r="DD46" s="505"/>
      <c r="DJ46" s="31">
        <v>5</v>
      </c>
    </row>
    <row r="47" spans="1:108" ht="106.5" customHeight="1">
      <c r="A47" s="47"/>
      <c r="B47" s="515" t="s">
        <v>241</v>
      </c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6"/>
      <c r="AT47" s="581">
        <v>0</v>
      </c>
      <c r="AU47" s="582"/>
      <c r="AV47" s="582"/>
      <c r="AW47" s="582"/>
      <c r="AX47" s="582"/>
      <c r="AY47" s="582"/>
      <c r="AZ47" s="582"/>
      <c r="BA47" s="582"/>
      <c r="BB47" s="582"/>
      <c r="BC47" s="582"/>
      <c r="BD47" s="582"/>
      <c r="BE47" s="583"/>
      <c r="BF47" s="564">
        <v>0</v>
      </c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84"/>
      <c r="BR47" s="579">
        <f>IF(AT47=0,0,AT47/BF47*100)</f>
        <v>0</v>
      </c>
      <c r="BS47" s="504"/>
      <c r="BT47" s="504"/>
      <c r="BU47" s="504"/>
      <c r="BV47" s="504"/>
      <c r="BW47" s="504"/>
      <c r="BX47" s="504"/>
      <c r="BY47" s="504"/>
      <c r="BZ47" s="504"/>
      <c r="CA47" s="504"/>
      <c r="CB47" s="504"/>
      <c r="CC47" s="504"/>
      <c r="CD47" s="580"/>
      <c r="CE47" s="503" t="s">
        <v>240</v>
      </c>
      <c r="CF47" s="504"/>
      <c r="CG47" s="504"/>
      <c r="CH47" s="504"/>
      <c r="CI47" s="504"/>
      <c r="CJ47" s="504"/>
      <c r="CK47" s="504"/>
      <c r="CL47" s="504"/>
      <c r="CM47" s="504"/>
      <c r="CN47" s="504"/>
      <c r="CO47" s="504"/>
      <c r="CP47" s="504"/>
      <c r="CQ47" s="505"/>
      <c r="CR47" s="503">
        <v>2</v>
      </c>
      <c r="CS47" s="504"/>
      <c r="CT47" s="504"/>
      <c r="CU47" s="504"/>
      <c r="CV47" s="504"/>
      <c r="CW47" s="504"/>
      <c r="CX47" s="504"/>
      <c r="CY47" s="504"/>
      <c r="CZ47" s="504"/>
      <c r="DA47" s="504"/>
      <c r="DB47" s="504"/>
      <c r="DC47" s="504"/>
      <c r="DD47" s="505"/>
    </row>
    <row r="48" spans="1:108" ht="15" customHeight="1">
      <c r="A48" s="47"/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6"/>
      <c r="AT48" s="525"/>
      <c r="AU48" s="526"/>
      <c r="AV48" s="526"/>
      <c r="AW48" s="526"/>
      <c r="AX48" s="526"/>
      <c r="AY48" s="526"/>
      <c r="AZ48" s="526"/>
      <c r="BA48" s="526"/>
      <c r="BB48" s="526"/>
      <c r="BC48" s="526"/>
      <c r="BD48" s="526"/>
      <c r="BE48" s="527"/>
      <c r="BF48" s="503"/>
      <c r="BG48" s="504"/>
      <c r="BH48" s="504"/>
      <c r="BI48" s="504"/>
      <c r="BJ48" s="504"/>
      <c r="BK48" s="504"/>
      <c r="BL48" s="504"/>
      <c r="BM48" s="504"/>
      <c r="BN48" s="504"/>
      <c r="BO48" s="504"/>
      <c r="BP48" s="504"/>
      <c r="BQ48" s="505"/>
      <c r="BR48" s="575"/>
      <c r="BS48" s="576"/>
      <c r="BT48" s="576"/>
      <c r="BU48" s="576"/>
      <c r="BV48" s="576"/>
      <c r="BW48" s="576"/>
      <c r="BX48" s="576"/>
      <c r="BY48" s="576"/>
      <c r="BZ48" s="576"/>
      <c r="CA48" s="576"/>
      <c r="CB48" s="576"/>
      <c r="CC48" s="576"/>
      <c r="CD48" s="577"/>
      <c r="CE48" s="503"/>
      <c r="CF48" s="504"/>
      <c r="CG48" s="504"/>
      <c r="CH48" s="504"/>
      <c r="CI48" s="504"/>
      <c r="CJ48" s="504"/>
      <c r="CK48" s="504"/>
      <c r="CL48" s="504"/>
      <c r="CM48" s="504"/>
      <c r="CN48" s="504"/>
      <c r="CO48" s="504"/>
      <c r="CP48" s="504"/>
      <c r="CQ48" s="505"/>
      <c r="CR48" s="503"/>
      <c r="CS48" s="504"/>
      <c r="CT48" s="504"/>
      <c r="CU48" s="504"/>
      <c r="CV48" s="504"/>
      <c r="CW48" s="504"/>
      <c r="CX48" s="504"/>
      <c r="CY48" s="504"/>
      <c r="CZ48" s="504"/>
      <c r="DA48" s="504"/>
      <c r="DB48" s="504"/>
      <c r="DC48" s="504"/>
      <c r="DD48" s="505"/>
    </row>
    <row r="49" spans="1:114" ht="72" customHeight="1">
      <c r="A49" s="47"/>
      <c r="B49" s="515" t="s">
        <v>242</v>
      </c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6"/>
      <c r="AT49" s="525" t="s">
        <v>206</v>
      </c>
      <c r="AU49" s="526"/>
      <c r="AV49" s="526"/>
      <c r="AW49" s="526"/>
      <c r="AX49" s="526"/>
      <c r="AY49" s="526"/>
      <c r="AZ49" s="526"/>
      <c r="BA49" s="526"/>
      <c r="BB49" s="526"/>
      <c r="BC49" s="526"/>
      <c r="BD49" s="526"/>
      <c r="BE49" s="527"/>
      <c r="BF49" s="503" t="s">
        <v>206</v>
      </c>
      <c r="BG49" s="504"/>
      <c r="BH49" s="504"/>
      <c r="BI49" s="504"/>
      <c r="BJ49" s="504"/>
      <c r="BK49" s="504"/>
      <c r="BL49" s="504"/>
      <c r="BM49" s="504"/>
      <c r="BN49" s="504"/>
      <c r="BO49" s="504"/>
      <c r="BP49" s="504"/>
      <c r="BQ49" s="505"/>
      <c r="BR49" s="575" t="s">
        <v>206</v>
      </c>
      <c r="BS49" s="576"/>
      <c r="BT49" s="576"/>
      <c r="BU49" s="576"/>
      <c r="BV49" s="576"/>
      <c r="BW49" s="576"/>
      <c r="BX49" s="576"/>
      <c r="BY49" s="576"/>
      <c r="BZ49" s="576"/>
      <c r="CA49" s="576"/>
      <c r="CB49" s="576"/>
      <c r="CC49" s="576"/>
      <c r="CD49" s="577"/>
      <c r="CE49" s="503" t="s">
        <v>206</v>
      </c>
      <c r="CF49" s="504"/>
      <c r="CG49" s="504"/>
      <c r="CH49" s="504"/>
      <c r="CI49" s="504"/>
      <c r="CJ49" s="504"/>
      <c r="CK49" s="504"/>
      <c r="CL49" s="504"/>
      <c r="CM49" s="504"/>
      <c r="CN49" s="504"/>
      <c r="CO49" s="504"/>
      <c r="CP49" s="504"/>
      <c r="CQ49" s="505"/>
      <c r="CR49" s="503">
        <f>ROUND((CR51+CR53)/2,0)</f>
        <v>2</v>
      </c>
      <c r="CS49" s="504"/>
      <c r="CT49" s="504"/>
      <c r="CU49" s="504"/>
      <c r="CV49" s="504"/>
      <c r="CW49" s="504"/>
      <c r="CX49" s="504"/>
      <c r="CY49" s="504"/>
      <c r="CZ49" s="504"/>
      <c r="DA49" s="504"/>
      <c r="DB49" s="504"/>
      <c r="DC49" s="504"/>
      <c r="DD49" s="505"/>
      <c r="DJ49" s="31">
        <v>6</v>
      </c>
    </row>
    <row r="50" spans="1:108" ht="18.75">
      <c r="A50" s="47"/>
      <c r="B50" s="515" t="s">
        <v>230</v>
      </c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  <c r="AO50" s="515"/>
      <c r="AP50" s="515"/>
      <c r="AQ50" s="515"/>
      <c r="AR50" s="515"/>
      <c r="AS50" s="516"/>
      <c r="AT50" s="525"/>
      <c r="AU50" s="526"/>
      <c r="AV50" s="526"/>
      <c r="AW50" s="526"/>
      <c r="AX50" s="526"/>
      <c r="AY50" s="526"/>
      <c r="AZ50" s="526"/>
      <c r="BA50" s="526"/>
      <c r="BB50" s="526"/>
      <c r="BC50" s="526"/>
      <c r="BD50" s="526"/>
      <c r="BE50" s="527"/>
      <c r="BF50" s="503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5"/>
      <c r="BR50" s="575"/>
      <c r="BS50" s="576"/>
      <c r="BT50" s="576"/>
      <c r="BU50" s="576"/>
      <c r="BV50" s="576"/>
      <c r="BW50" s="576"/>
      <c r="BX50" s="576"/>
      <c r="BY50" s="576"/>
      <c r="BZ50" s="576"/>
      <c r="CA50" s="576"/>
      <c r="CB50" s="576"/>
      <c r="CC50" s="576"/>
      <c r="CD50" s="577"/>
      <c r="CE50" s="503"/>
      <c r="CF50" s="504"/>
      <c r="CG50" s="504"/>
      <c r="CH50" s="504"/>
      <c r="CI50" s="504"/>
      <c r="CJ50" s="504"/>
      <c r="CK50" s="504"/>
      <c r="CL50" s="504"/>
      <c r="CM50" s="504"/>
      <c r="CN50" s="504"/>
      <c r="CO50" s="504"/>
      <c r="CP50" s="504"/>
      <c r="CQ50" s="505"/>
      <c r="CR50" s="503"/>
      <c r="CS50" s="504"/>
      <c r="CT50" s="504"/>
      <c r="CU50" s="504"/>
      <c r="CV50" s="504"/>
      <c r="CW50" s="504"/>
      <c r="CX50" s="504"/>
      <c r="CY50" s="504"/>
      <c r="CZ50" s="504"/>
      <c r="DA50" s="504"/>
      <c r="DB50" s="504"/>
      <c r="DC50" s="504"/>
      <c r="DD50" s="505"/>
    </row>
    <row r="51" spans="1:114" s="49" customFormat="1" ht="18.75">
      <c r="A51" s="48"/>
      <c r="B51" s="528" t="s">
        <v>243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28"/>
      <c r="Q51" s="528"/>
      <c r="R51" s="528"/>
      <c r="S51" s="528"/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9"/>
      <c r="AT51" s="585">
        <v>0</v>
      </c>
      <c r="AU51" s="586"/>
      <c r="AV51" s="586"/>
      <c r="AW51" s="586"/>
      <c r="AX51" s="586"/>
      <c r="AY51" s="586"/>
      <c r="AZ51" s="586"/>
      <c r="BA51" s="586"/>
      <c r="BB51" s="586"/>
      <c r="BC51" s="586"/>
      <c r="BD51" s="586"/>
      <c r="BE51" s="587"/>
      <c r="BF51" s="585">
        <v>0.001</v>
      </c>
      <c r="BG51" s="586"/>
      <c r="BH51" s="586"/>
      <c r="BI51" s="586"/>
      <c r="BJ51" s="586"/>
      <c r="BK51" s="586"/>
      <c r="BL51" s="586"/>
      <c r="BM51" s="586"/>
      <c r="BN51" s="586"/>
      <c r="BO51" s="586"/>
      <c r="BP51" s="586"/>
      <c r="BQ51" s="587"/>
      <c r="BR51" s="564">
        <f>IF(AT51=0,0,AT51/BF51*100)</f>
        <v>0</v>
      </c>
      <c r="BS51" s="565"/>
      <c r="BT51" s="565"/>
      <c r="BU51" s="565"/>
      <c r="BV51" s="565"/>
      <c r="BW51" s="565"/>
      <c r="BX51" s="565"/>
      <c r="BY51" s="565"/>
      <c r="BZ51" s="565"/>
      <c r="CA51" s="565"/>
      <c r="CB51" s="565"/>
      <c r="CC51" s="565"/>
      <c r="CD51" s="566"/>
      <c r="CE51" s="517" t="s">
        <v>240</v>
      </c>
      <c r="CF51" s="518"/>
      <c r="CG51" s="518"/>
      <c r="CH51" s="518"/>
      <c r="CI51" s="518"/>
      <c r="CJ51" s="518"/>
      <c r="CK51" s="518"/>
      <c r="CL51" s="518"/>
      <c r="CM51" s="518"/>
      <c r="CN51" s="518"/>
      <c r="CO51" s="518"/>
      <c r="CP51" s="518"/>
      <c r="CQ51" s="519"/>
      <c r="CR51" s="517">
        <v>2</v>
      </c>
      <c r="CS51" s="544"/>
      <c r="CT51" s="544"/>
      <c r="CU51" s="544"/>
      <c r="CV51" s="544"/>
      <c r="CW51" s="544"/>
      <c r="CX51" s="544"/>
      <c r="CY51" s="544"/>
      <c r="CZ51" s="544"/>
      <c r="DA51" s="544"/>
      <c r="DB51" s="544"/>
      <c r="DC51" s="544"/>
      <c r="DD51" s="545"/>
      <c r="DJ51" s="31"/>
    </row>
    <row r="52" spans="1:108" ht="83.25" customHeight="1">
      <c r="A52" s="50"/>
      <c r="B52" s="523" t="s">
        <v>244</v>
      </c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4"/>
      <c r="AT52" s="588"/>
      <c r="AU52" s="589"/>
      <c r="AV52" s="589"/>
      <c r="AW52" s="589"/>
      <c r="AX52" s="589"/>
      <c r="AY52" s="589"/>
      <c r="AZ52" s="589"/>
      <c r="BA52" s="589"/>
      <c r="BB52" s="589"/>
      <c r="BC52" s="589"/>
      <c r="BD52" s="589"/>
      <c r="BE52" s="590"/>
      <c r="BF52" s="588"/>
      <c r="BG52" s="589"/>
      <c r="BH52" s="589"/>
      <c r="BI52" s="589"/>
      <c r="BJ52" s="589"/>
      <c r="BK52" s="589"/>
      <c r="BL52" s="589"/>
      <c r="BM52" s="589"/>
      <c r="BN52" s="589"/>
      <c r="BO52" s="589"/>
      <c r="BP52" s="589"/>
      <c r="BQ52" s="590"/>
      <c r="BR52" s="567"/>
      <c r="BS52" s="568"/>
      <c r="BT52" s="568"/>
      <c r="BU52" s="568"/>
      <c r="BV52" s="568"/>
      <c r="BW52" s="568"/>
      <c r="BX52" s="568"/>
      <c r="BY52" s="568"/>
      <c r="BZ52" s="568"/>
      <c r="CA52" s="568"/>
      <c r="CB52" s="568"/>
      <c r="CC52" s="568"/>
      <c r="CD52" s="560"/>
      <c r="CE52" s="520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  <c r="CQ52" s="522"/>
      <c r="CR52" s="546"/>
      <c r="CS52" s="547"/>
      <c r="CT52" s="547"/>
      <c r="CU52" s="547"/>
      <c r="CV52" s="547"/>
      <c r="CW52" s="547"/>
      <c r="CX52" s="547"/>
      <c r="CY52" s="547"/>
      <c r="CZ52" s="547"/>
      <c r="DA52" s="547"/>
      <c r="DB52" s="547"/>
      <c r="DC52" s="547"/>
      <c r="DD52" s="548"/>
    </row>
    <row r="53" spans="1:114" s="49" customFormat="1" ht="18.75">
      <c r="A53" s="48"/>
      <c r="B53" s="528" t="s">
        <v>245</v>
      </c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9"/>
      <c r="AT53" s="585">
        <v>0</v>
      </c>
      <c r="AU53" s="586"/>
      <c r="AV53" s="586"/>
      <c r="AW53" s="586"/>
      <c r="AX53" s="586"/>
      <c r="AY53" s="586"/>
      <c r="AZ53" s="586"/>
      <c r="BA53" s="586"/>
      <c r="BB53" s="586"/>
      <c r="BC53" s="586"/>
      <c r="BD53" s="586"/>
      <c r="BE53" s="587"/>
      <c r="BF53" s="585">
        <v>0</v>
      </c>
      <c r="BG53" s="586"/>
      <c r="BH53" s="586"/>
      <c r="BI53" s="586"/>
      <c r="BJ53" s="586"/>
      <c r="BK53" s="586"/>
      <c r="BL53" s="586"/>
      <c r="BM53" s="586"/>
      <c r="BN53" s="586"/>
      <c r="BO53" s="586"/>
      <c r="BP53" s="586"/>
      <c r="BQ53" s="587"/>
      <c r="BR53" s="564">
        <f>IF(AT53=0,0,AT53/BF53*100)</f>
        <v>0</v>
      </c>
      <c r="BS53" s="565"/>
      <c r="BT53" s="565"/>
      <c r="BU53" s="565"/>
      <c r="BV53" s="565"/>
      <c r="BW53" s="565"/>
      <c r="BX53" s="565"/>
      <c r="BY53" s="565"/>
      <c r="BZ53" s="565"/>
      <c r="CA53" s="565"/>
      <c r="CB53" s="565"/>
      <c r="CC53" s="565"/>
      <c r="CD53" s="566"/>
      <c r="CE53" s="517" t="s">
        <v>240</v>
      </c>
      <c r="CF53" s="518"/>
      <c r="CG53" s="518"/>
      <c r="CH53" s="518"/>
      <c r="CI53" s="518"/>
      <c r="CJ53" s="518"/>
      <c r="CK53" s="518"/>
      <c r="CL53" s="518"/>
      <c r="CM53" s="518"/>
      <c r="CN53" s="518"/>
      <c r="CO53" s="518"/>
      <c r="CP53" s="518"/>
      <c r="CQ53" s="519"/>
      <c r="CR53" s="517">
        <v>2</v>
      </c>
      <c r="CS53" s="544"/>
      <c r="CT53" s="544"/>
      <c r="CU53" s="544"/>
      <c r="CV53" s="544"/>
      <c r="CW53" s="544"/>
      <c r="CX53" s="544"/>
      <c r="CY53" s="544"/>
      <c r="CZ53" s="544"/>
      <c r="DA53" s="544"/>
      <c r="DB53" s="544"/>
      <c r="DC53" s="544"/>
      <c r="DD53" s="545"/>
      <c r="DJ53" s="31"/>
    </row>
    <row r="54" spans="1:108" ht="105.75" customHeight="1">
      <c r="A54" s="50"/>
      <c r="B54" s="523" t="s">
        <v>246</v>
      </c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  <c r="AP54" s="523"/>
      <c r="AQ54" s="523"/>
      <c r="AR54" s="523"/>
      <c r="AS54" s="524"/>
      <c r="AT54" s="588"/>
      <c r="AU54" s="589"/>
      <c r="AV54" s="589"/>
      <c r="AW54" s="589"/>
      <c r="AX54" s="589"/>
      <c r="AY54" s="589"/>
      <c r="AZ54" s="589"/>
      <c r="BA54" s="589"/>
      <c r="BB54" s="589"/>
      <c r="BC54" s="589"/>
      <c r="BD54" s="589"/>
      <c r="BE54" s="590"/>
      <c r="BF54" s="588"/>
      <c r="BG54" s="589"/>
      <c r="BH54" s="589"/>
      <c r="BI54" s="589"/>
      <c r="BJ54" s="589"/>
      <c r="BK54" s="589"/>
      <c r="BL54" s="589"/>
      <c r="BM54" s="589"/>
      <c r="BN54" s="589"/>
      <c r="BO54" s="589"/>
      <c r="BP54" s="589"/>
      <c r="BQ54" s="590"/>
      <c r="BR54" s="567"/>
      <c r="BS54" s="568"/>
      <c r="BT54" s="568"/>
      <c r="BU54" s="568"/>
      <c r="BV54" s="568"/>
      <c r="BW54" s="568"/>
      <c r="BX54" s="568"/>
      <c r="BY54" s="568"/>
      <c r="BZ54" s="568"/>
      <c r="CA54" s="568"/>
      <c r="CB54" s="568"/>
      <c r="CC54" s="568"/>
      <c r="CD54" s="560"/>
      <c r="CE54" s="591"/>
      <c r="CF54" s="592"/>
      <c r="CG54" s="592"/>
      <c r="CH54" s="592"/>
      <c r="CI54" s="592"/>
      <c r="CJ54" s="592"/>
      <c r="CK54" s="592"/>
      <c r="CL54" s="592"/>
      <c r="CM54" s="592"/>
      <c r="CN54" s="592"/>
      <c r="CO54" s="592"/>
      <c r="CP54" s="592"/>
      <c r="CQ54" s="593"/>
      <c r="CR54" s="546"/>
      <c r="CS54" s="547"/>
      <c r="CT54" s="547"/>
      <c r="CU54" s="547"/>
      <c r="CV54" s="547"/>
      <c r="CW54" s="547"/>
      <c r="CX54" s="547"/>
      <c r="CY54" s="547"/>
      <c r="CZ54" s="547"/>
      <c r="DA54" s="547"/>
      <c r="DB54" s="547"/>
      <c r="DC54" s="547"/>
      <c r="DD54" s="548"/>
    </row>
    <row r="55" spans="1:108" ht="16.5" customHeight="1">
      <c r="A55" s="47"/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515"/>
      <c r="AI55" s="515"/>
      <c r="AJ55" s="515"/>
      <c r="AK55" s="515"/>
      <c r="AL55" s="515"/>
      <c r="AM55" s="515"/>
      <c r="AN55" s="515"/>
      <c r="AO55" s="515"/>
      <c r="AP55" s="515"/>
      <c r="AQ55" s="515"/>
      <c r="AR55" s="515"/>
      <c r="AS55" s="516"/>
      <c r="AT55" s="525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7"/>
      <c r="BF55" s="503"/>
      <c r="BG55" s="504"/>
      <c r="BH55" s="504"/>
      <c r="BI55" s="504"/>
      <c r="BJ55" s="504"/>
      <c r="BK55" s="504"/>
      <c r="BL55" s="504"/>
      <c r="BM55" s="504"/>
      <c r="BN55" s="504"/>
      <c r="BO55" s="504"/>
      <c r="BP55" s="504"/>
      <c r="BQ55" s="505"/>
      <c r="BR55" s="599"/>
      <c r="BS55" s="600"/>
      <c r="BT55" s="600"/>
      <c r="BU55" s="600"/>
      <c r="BV55" s="600"/>
      <c r="BW55" s="600"/>
      <c r="BX55" s="600"/>
      <c r="BY55" s="600"/>
      <c r="BZ55" s="600"/>
      <c r="CA55" s="600"/>
      <c r="CB55" s="600"/>
      <c r="CC55" s="600"/>
      <c r="CD55" s="601"/>
      <c r="CE55" s="503"/>
      <c r="CF55" s="504"/>
      <c r="CG55" s="504"/>
      <c r="CH55" s="504"/>
      <c r="CI55" s="504"/>
      <c r="CJ55" s="504"/>
      <c r="CK55" s="504"/>
      <c r="CL55" s="504"/>
      <c r="CM55" s="504"/>
      <c r="CN55" s="504"/>
      <c r="CO55" s="504"/>
      <c r="CP55" s="504"/>
      <c r="CQ55" s="505"/>
      <c r="CR55" s="503"/>
      <c r="CS55" s="504"/>
      <c r="CT55" s="504"/>
      <c r="CU55" s="504"/>
      <c r="CV55" s="504"/>
      <c r="CW55" s="504"/>
      <c r="CX55" s="504"/>
      <c r="CY55" s="504"/>
      <c r="CZ55" s="504"/>
      <c r="DA55" s="504"/>
      <c r="DB55" s="504"/>
      <c r="DC55" s="504"/>
      <c r="DD55" s="505"/>
    </row>
    <row r="56" spans="1:108" ht="29.25" customHeight="1">
      <c r="A56" s="47"/>
      <c r="B56" s="515" t="s">
        <v>247</v>
      </c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515"/>
      <c r="AK56" s="515"/>
      <c r="AL56" s="515"/>
      <c r="AM56" s="515"/>
      <c r="AN56" s="515"/>
      <c r="AO56" s="515"/>
      <c r="AP56" s="515"/>
      <c r="AQ56" s="515"/>
      <c r="AR56" s="515"/>
      <c r="AS56" s="516"/>
      <c r="AT56" s="525" t="s">
        <v>206</v>
      </c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7"/>
      <c r="BF56" s="503" t="s">
        <v>206</v>
      </c>
      <c r="BG56" s="504"/>
      <c r="BH56" s="504"/>
      <c r="BI56" s="504"/>
      <c r="BJ56" s="504"/>
      <c r="BK56" s="504"/>
      <c r="BL56" s="504"/>
      <c r="BM56" s="504"/>
      <c r="BN56" s="504"/>
      <c r="BO56" s="504"/>
      <c r="BP56" s="504"/>
      <c r="BQ56" s="505"/>
      <c r="BR56" s="599" t="s">
        <v>206</v>
      </c>
      <c r="BS56" s="600"/>
      <c r="BT56" s="600"/>
      <c r="BU56" s="600"/>
      <c r="BV56" s="600"/>
      <c r="BW56" s="600"/>
      <c r="BX56" s="600"/>
      <c r="BY56" s="600"/>
      <c r="BZ56" s="600"/>
      <c r="CA56" s="600"/>
      <c r="CB56" s="600"/>
      <c r="CC56" s="600"/>
      <c r="CD56" s="601"/>
      <c r="CE56" s="503" t="s">
        <v>206</v>
      </c>
      <c r="CF56" s="504"/>
      <c r="CG56" s="504"/>
      <c r="CH56" s="504"/>
      <c r="CI56" s="504"/>
      <c r="CJ56" s="504"/>
      <c r="CK56" s="504"/>
      <c r="CL56" s="504"/>
      <c r="CM56" s="504"/>
      <c r="CN56" s="504"/>
      <c r="CO56" s="504"/>
      <c r="CP56" s="504"/>
      <c r="CQ56" s="505"/>
      <c r="CR56" s="596">
        <f>(CR21+CR33+CR42+CR44+CR46+CR49)/6</f>
        <v>2</v>
      </c>
      <c r="CS56" s="597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598"/>
    </row>
    <row r="58" spans="6:103" ht="34.5" customHeight="1">
      <c r="F58" s="602" t="s">
        <v>363</v>
      </c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602"/>
      <c r="AJ58" s="602"/>
      <c r="AK58" s="602"/>
      <c r="AL58" s="602"/>
      <c r="AM58" s="602"/>
      <c r="AN58" s="602"/>
      <c r="AO58" s="602"/>
      <c r="AP58" s="602"/>
      <c r="AQ58" s="602"/>
      <c r="AR58" s="602"/>
      <c r="AS58" s="602"/>
      <c r="AU58" s="603" t="s">
        <v>364</v>
      </c>
      <c r="AV58" s="603"/>
      <c r="AW58" s="603"/>
      <c r="AX58" s="603"/>
      <c r="AY58" s="603"/>
      <c r="AZ58" s="603"/>
      <c r="BA58" s="603"/>
      <c r="BB58" s="603"/>
      <c r="BC58" s="603"/>
      <c r="BD58" s="603"/>
      <c r="BE58" s="603"/>
      <c r="BF58" s="603"/>
      <c r="BG58" s="603"/>
      <c r="BH58" s="603"/>
      <c r="BI58" s="603"/>
      <c r="BJ58" s="603"/>
      <c r="BK58" s="603"/>
      <c r="BL58" s="603"/>
      <c r="BM58" s="603"/>
      <c r="BN58" s="603"/>
      <c r="BO58" s="603"/>
      <c r="BP58" s="603"/>
      <c r="BQ58" s="603"/>
      <c r="BR58" s="603"/>
      <c r="BS58" s="603"/>
      <c r="BT58" s="603"/>
      <c r="BU58" s="603"/>
      <c r="BV58" s="603"/>
      <c r="BW58" s="603"/>
      <c r="BX58" s="603"/>
      <c r="BY58" s="603"/>
      <c r="BZ58" s="603"/>
      <c r="CA58" s="603"/>
      <c r="CB58" s="603"/>
      <c r="CC58" s="603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  <c r="CQ58" s="521"/>
      <c r="CR58" s="521"/>
      <c r="CS58" s="521"/>
      <c r="CT58" s="521"/>
      <c r="CU58" s="521"/>
      <c r="CV58" s="521"/>
      <c r="CW58" s="521"/>
      <c r="CX58" s="521"/>
      <c r="CY58" s="521"/>
    </row>
    <row r="59" spans="6:103" ht="18.75">
      <c r="F59" s="594" t="s">
        <v>189</v>
      </c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594"/>
      <c r="AD59" s="594"/>
      <c r="AE59" s="594"/>
      <c r="AF59" s="594"/>
      <c r="AG59" s="594"/>
      <c r="AH59" s="594"/>
      <c r="AI59" s="594"/>
      <c r="AJ59" s="594"/>
      <c r="AK59" s="594"/>
      <c r="AL59" s="594"/>
      <c r="AM59" s="594"/>
      <c r="AN59" s="594"/>
      <c r="AO59" s="594"/>
      <c r="AP59" s="594"/>
      <c r="AQ59" s="594"/>
      <c r="AR59" s="594"/>
      <c r="AS59" s="594"/>
      <c r="AT59" s="52"/>
      <c r="AU59" s="594" t="s">
        <v>190</v>
      </c>
      <c r="AV59" s="594"/>
      <c r="AW59" s="594"/>
      <c r="AX59" s="594"/>
      <c r="AY59" s="594"/>
      <c r="AZ59" s="594"/>
      <c r="BA59" s="594"/>
      <c r="BB59" s="594"/>
      <c r="BC59" s="594"/>
      <c r="BD59" s="594"/>
      <c r="BE59" s="594"/>
      <c r="BF59" s="594"/>
      <c r="BG59" s="594"/>
      <c r="BH59" s="594"/>
      <c r="BI59" s="594"/>
      <c r="BJ59" s="594"/>
      <c r="BK59" s="594"/>
      <c r="BL59" s="594"/>
      <c r="BM59" s="594"/>
      <c r="BN59" s="594"/>
      <c r="BO59" s="594"/>
      <c r="BP59" s="594"/>
      <c r="BQ59" s="594"/>
      <c r="BR59" s="594"/>
      <c r="BS59" s="594"/>
      <c r="BT59" s="594"/>
      <c r="BU59" s="594"/>
      <c r="BV59" s="594"/>
      <c r="BW59" s="594"/>
      <c r="BX59" s="594"/>
      <c r="BY59" s="594"/>
      <c r="BZ59" s="594"/>
      <c r="CA59" s="594"/>
      <c r="CB59" s="594"/>
      <c r="CC59" s="594"/>
      <c r="CD59" s="44"/>
      <c r="CE59" s="595" t="s">
        <v>191</v>
      </c>
      <c r="CF59" s="595"/>
      <c r="CG59" s="595"/>
      <c r="CH59" s="595"/>
      <c r="CI59" s="595"/>
      <c r="CJ59" s="595"/>
      <c r="CK59" s="595"/>
      <c r="CL59" s="595"/>
      <c r="CM59" s="595"/>
      <c r="CN59" s="595"/>
      <c r="CO59" s="595"/>
      <c r="CP59" s="595"/>
      <c r="CQ59" s="595"/>
      <c r="CR59" s="595"/>
      <c r="CS59" s="595"/>
      <c r="CT59" s="595"/>
      <c r="CU59" s="595"/>
      <c r="CV59" s="595"/>
      <c r="CW59" s="595"/>
      <c r="CX59" s="595"/>
      <c r="CY59" s="595"/>
    </row>
  </sheetData>
  <sheetProtection/>
  <mergeCells count="207">
    <mergeCell ref="CE55:CQ55"/>
    <mergeCell ref="CR55:DD55"/>
    <mergeCell ref="F58:AS58"/>
    <mergeCell ref="AU58:CC58"/>
    <mergeCell ref="B56:AS56"/>
    <mergeCell ref="AT56:BE56"/>
    <mergeCell ref="CE58:CY58"/>
    <mergeCell ref="BR56:CD56"/>
    <mergeCell ref="F59:AS59"/>
    <mergeCell ref="AU59:CC59"/>
    <mergeCell ref="CE59:CY59"/>
    <mergeCell ref="CE56:CQ56"/>
    <mergeCell ref="CR56:DD56"/>
    <mergeCell ref="B55:AS55"/>
    <mergeCell ref="AT55:BE55"/>
    <mergeCell ref="BF55:BQ55"/>
    <mergeCell ref="BR55:CD55"/>
    <mergeCell ref="BF56:BQ56"/>
    <mergeCell ref="CE50:CQ50"/>
    <mergeCell ref="CR50:DD50"/>
    <mergeCell ref="B54:AS54"/>
    <mergeCell ref="B51:AS51"/>
    <mergeCell ref="AT51:BE52"/>
    <mergeCell ref="BF51:BQ52"/>
    <mergeCell ref="B52:AS52"/>
    <mergeCell ref="B53:AS53"/>
    <mergeCell ref="CE53:CQ54"/>
    <mergeCell ref="CR53:DD54"/>
    <mergeCell ref="AT53:BE54"/>
    <mergeCell ref="BF53:BQ54"/>
    <mergeCell ref="BR51:CD52"/>
    <mergeCell ref="CE51:CQ52"/>
    <mergeCell ref="CR51:DD52"/>
    <mergeCell ref="BR53:CD54"/>
    <mergeCell ref="B50:AS50"/>
    <mergeCell ref="AT50:BE50"/>
    <mergeCell ref="B49:AS49"/>
    <mergeCell ref="AT49:BE49"/>
    <mergeCell ref="BF50:BQ50"/>
    <mergeCell ref="BR50:CD50"/>
    <mergeCell ref="BF47:BQ47"/>
    <mergeCell ref="BR47:CD47"/>
    <mergeCell ref="CE49:CQ49"/>
    <mergeCell ref="CR49:DD49"/>
    <mergeCell ref="BF49:BQ49"/>
    <mergeCell ref="BR49:CD49"/>
    <mergeCell ref="CE48:CQ48"/>
    <mergeCell ref="CR48:DD48"/>
    <mergeCell ref="CE47:CQ47"/>
    <mergeCell ref="CR47:DD47"/>
    <mergeCell ref="CE45:CQ45"/>
    <mergeCell ref="CR45:DD45"/>
    <mergeCell ref="B48:AS48"/>
    <mergeCell ref="AT48:BE48"/>
    <mergeCell ref="BF48:BQ48"/>
    <mergeCell ref="BR48:CD48"/>
    <mergeCell ref="CE46:CQ46"/>
    <mergeCell ref="CR46:DD46"/>
    <mergeCell ref="B47:AS47"/>
    <mergeCell ref="AT47:BE47"/>
    <mergeCell ref="B46:AS46"/>
    <mergeCell ref="AT46:BE46"/>
    <mergeCell ref="B45:AS45"/>
    <mergeCell ref="AT45:BE45"/>
    <mergeCell ref="BF45:BQ45"/>
    <mergeCell ref="BR45:CD45"/>
    <mergeCell ref="BF46:BQ46"/>
    <mergeCell ref="BR46:CD46"/>
    <mergeCell ref="B44:AS44"/>
    <mergeCell ref="AT44:BE44"/>
    <mergeCell ref="BF44:BQ44"/>
    <mergeCell ref="BR44:CD44"/>
    <mergeCell ref="CE42:CQ42"/>
    <mergeCell ref="CR42:DD42"/>
    <mergeCell ref="B43:AS43"/>
    <mergeCell ref="AT43:BE43"/>
    <mergeCell ref="BF43:BQ43"/>
    <mergeCell ref="BR43:CD43"/>
    <mergeCell ref="CE44:CQ44"/>
    <mergeCell ref="CR44:DD44"/>
    <mergeCell ref="CE43:CQ43"/>
    <mergeCell ref="CR43:DD43"/>
    <mergeCell ref="CE41:CQ41"/>
    <mergeCell ref="CR41:DD41"/>
    <mergeCell ref="B42:AS42"/>
    <mergeCell ref="AT42:BE42"/>
    <mergeCell ref="B41:AS41"/>
    <mergeCell ref="AT41:BE41"/>
    <mergeCell ref="BF41:BQ41"/>
    <mergeCell ref="BR41:CD41"/>
    <mergeCell ref="BF42:BQ42"/>
    <mergeCell ref="BR42:CD42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F35:BQ36"/>
    <mergeCell ref="B37:AS37"/>
    <mergeCell ref="AT37:BE38"/>
    <mergeCell ref="BF37:BQ38"/>
    <mergeCell ref="BR37:CD38"/>
    <mergeCell ref="CE37:CQ38"/>
    <mergeCell ref="CE32:CQ32"/>
    <mergeCell ref="CR32:DD32"/>
    <mergeCell ref="CE33:CQ33"/>
    <mergeCell ref="CR33:DD33"/>
    <mergeCell ref="B36:AS36"/>
    <mergeCell ref="B34:AS34"/>
    <mergeCell ref="AT34:BE34"/>
    <mergeCell ref="BF34:BQ34"/>
    <mergeCell ref="B35:AS35"/>
    <mergeCell ref="AT35:BE36"/>
    <mergeCell ref="CR35:DD36"/>
    <mergeCell ref="BR34:CD34"/>
    <mergeCell ref="CE34:CQ34"/>
    <mergeCell ref="CR34:DD34"/>
    <mergeCell ref="BR35:CD36"/>
    <mergeCell ref="CE35:CQ36"/>
    <mergeCell ref="B33:AS33"/>
    <mergeCell ref="AT33:BE33"/>
    <mergeCell ref="B32:AS32"/>
    <mergeCell ref="AT32:BE32"/>
    <mergeCell ref="BF32:BQ32"/>
    <mergeCell ref="BR32:CD32"/>
    <mergeCell ref="BF33:BQ33"/>
    <mergeCell ref="BR33:CD33"/>
    <mergeCell ref="B31:AS31"/>
    <mergeCell ref="AT31:BE31"/>
    <mergeCell ref="BF31:BQ31"/>
    <mergeCell ref="BR31:CD31"/>
    <mergeCell ref="CE29:CQ29"/>
    <mergeCell ref="CR29:DD29"/>
    <mergeCell ref="B30:AS30"/>
    <mergeCell ref="AT30:BE30"/>
    <mergeCell ref="BF30:BQ30"/>
    <mergeCell ref="BR30:CD30"/>
    <mergeCell ref="CE31:CQ31"/>
    <mergeCell ref="CR31:DD31"/>
    <mergeCell ref="CE30:CQ30"/>
    <mergeCell ref="CR30:DD30"/>
    <mergeCell ref="CE28:CQ28"/>
    <mergeCell ref="CR28:DD28"/>
    <mergeCell ref="B29:AS29"/>
    <mergeCell ref="AT29:BE29"/>
    <mergeCell ref="B28:AS28"/>
    <mergeCell ref="AT28:BE28"/>
    <mergeCell ref="BF28:BQ28"/>
    <mergeCell ref="BR28:CD28"/>
    <mergeCell ref="BF29:BQ29"/>
    <mergeCell ref="BR29:CD29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CE27:CQ27"/>
    <mergeCell ref="BF27:BQ27"/>
    <mergeCell ref="BR27:CD27"/>
    <mergeCell ref="CE23:CQ24"/>
    <mergeCell ref="B23:AS23"/>
    <mergeCell ref="AT23:BE24"/>
    <mergeCell ref="BF23:BQ24"/>
    <mergeCell ref="BR23:CD24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CR21:DD21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A18:AS19"/>
    <mergeCell ref="AT18:BQ18"/>
    <mergeCell ref="BR18:CD19"/>
    <mergeCell ref="CE18:CQ19"/>
    <mergeCell ref="CE21:CQ21"/>
    <mergeCell ref="BR21:CD21"/>
    <mergeCell ref="A8:DD8"/>
    <mergeCell ref="A9:DD9"/>
    <mergeCell ref="A10:DD10"/>
    <mergeCell ref="A14:DD14"/>
    <mergeCell ref="CU16:DB16"/>
    <mergeCell ref="CR18:DD19"/>
    <mergeCell ref="AT19:BE19"/>
    <mergeCell ref="BF19:BQ19"/>
    <mergeCell ref="K15:CT15"/>
    <mergeCell ref="K16:C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FA35"/>
  <sheetViews>
    <sheetView view="pageBreakPreview" zoomScaleSheetLayoutView="100" zoomScalePageLayoutView="0" workbookViewId="0" topLeftCell="A1">
      <pane ySplit="9" topLeftCell="A22" activePane="bottomLeft" state="frozen"/>
      <selection pane="topLeft" activeCell="BI23" sqref="BI23:DD26"/>
      <selection pane="bottomLeft" activeCell="DG21" sqref="DG21"/>
    </sheetView>
  </sheetViews>
  <sheetFormatPr defaultColWidth="0.875" defaultRowHeight="12.75"/>
  <cols>
    <col min="1" max="57" width="0.875" style="12" customWidth="1"/>
    <col min="58" max="107" width="0.875" style="39" customWidth="1"/>
    <col min="108" max="108" width="0.875" style="12" customWidth="1"/>
    <col min="109" max="109" width="12.875" style="57" customWidth="1"/>
    <col min="110" max="110" width="14.00390625" style="12" customWidth="1"/>
    <col min="111" max="111" width="16.625" style="12" customWidth="1"/>
    <col min="112" max="112" width="6.125" style="31" customWidth="1"/>
    <col min="113" max="113" width="0.74609375" style="12" customWidth="1"/>
    <col min="114" max="155" width="0.875" style="12" customWidth="1"/>
    <col min="156" max="156" width="6.125" style="12" customWidth="1"/>
    <col min="157" max="16384" width="0.875" style="12" customWidth="1"/>
  </cols>
  <sheetData>
    <row r="1" spans="108:157" ht="19.5" thickBot="1">
      <c r="DD1" s="24"/>
      <c r="DE1" s="53"/>
      <c r="DF1" s="54"/>
      <c r="DH1" s="30"/>
      <c r="DS1" s="70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spans="109:157" ht="17.25" customHeight="1" thickTop="1">
      <c r="DE2" s="55"/>
      <c r="DF2" s="56"/>
      <c r="DS2" s="71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3"/>
      <c r="EX2" s="73"/>
      <c r="EY2" s="73"/>
      <c r="EZ2" s="73"/>
      <c r="FA2" s="74"/>
    </row>
    <row r="3" spans="1:157" ht="19.5">
      <c r="A3" s="484" t="s">
        <v>248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S3" s="78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7"/>
    </row>
    <row r="4" spans="11:157" s="42" customFormat="1" ht="16.5" customHeight="1">
      <c r="K4" s="498" t="str">
        <f>'Ф.2.1.'!K15</f>
        <v>ПАО "ЗиТ"</v>
      </c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98"/>
      <c r="CS4" s="498"/>
      <c r="CT4" s="498"/>
      <c r="CU4" s="39"/>
      <c r="CV4" s="39"/>
      <c r="CW4" s="39"/>
      <c r="CX4" s="39"/>
      <c r="CY4" s="39"/>
      <c r="CZ4" s="39"/>
      <c r="DA4" s="39"/>
      <c r="DB4" s="39"/>
      <c r="DC4" s="39"/>
      <c r="DE4" s="57"/>
      <c r="DH4" s="34"/>
      <c r="DS4" s="75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7"/>
    </row>
    <row r="5" spans="11:157" s="43" customFormat="1" ht="13.5" customHeight="1">
      <c r="K5" s="499" t="s">
        <v>210</v>
      </c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4"/>
      <c r="CV5" s="44"/>
      <c r="CW5" s="44"/>
      <c r="CX5" s="44"/>
      <c r="CY5" s="44"/>
      <c r="CZ5" s="44"/>
      <c r="DA5" s="44"/>
      <c r="DC5" s="264" t="s">
        <v>368</v>
      </c>
      <c r="DE5" s="58"/>
      <c r="DH5" s="35"/>
      <c r="DS5" s="78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80"/>
    </row>
    <row r="6" spans="123:157" ht="3.75" customHeight="1">
      <c r="DS6" s="78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80"/>
    </row>
    <row r="7" spans="1:157" s="45" customFormat="1" ht="18.75">
      <c r="A7" s="450" t="s">
        <v>249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2"/>
      <c r="AT7" s="447" t="s">
        <v>203</v>
      </c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9"/>
      <c r="BR7" s="486" t="s">
        <v>212</v>
      </c>
      <c r="BS7" s="487"/>
      <c r="BT7" s="487"/>
      <c r="BU7" s="487"/>
      <c r="BV7" s="487"/>
      <c r="BW7" s="487"/>
      <c r="BX7" s="487"/>
      <c r="BY7" s="487"/>
      <c r="BZ7" s="487"/>
      <c r="CA7" s="487"/>
      <c r="CB7" s="487"/>
      <c r="CC7" s="487"/>
      <c r="CD7" s="488"/>
      <c r="CE7" s="486" t="s">
        <v>213</v>
      </c>
      <c r="CF7" s="487"/>
      <c r="CG7" s="487"/>
      <c r="CH7" s="487"/>
      <c r="CI7" s="487"/>
      <c r="CJ7" s="487"/>
      <c r="CK7" s="487"/>
      <c r="CL7" s="487"/>
      <c r="CM7" s="487"/>
      <c r="CN7" s="487"/>
      <c r="CO7" s="487"/>
      <c r="CP7" s="487"/>
      <c r="CQ7" s="488"/>
      <c r="CR7" s="486" t="s">
        <v>214</v>
      </c>
      <c r="CS7" s="487"/>
      <c r="CT7" s="487"/>
      <c r="CU7" s="487"/>
      <c r="CV7" s="487"/>
      <c r="CW7" s="487"/>
      <c r="CX7" s="487"/>
      <c r="CY7" s="487"/>
      <c r="CZ7" s="487"/>
      <c r="DA7" s="487"/>
      <c r="DB7" s="487"/>
      <c r="DC7" s="487"/>
      <c r="DD7" s="488"/>
      <c r="DE7" s="59"/>
      <c r="DH7" s="36"/>
      <c r="DS7" s="78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3"/>
    </row>
    <row r="8" spans="1:157" s="45" customFormat="1" ht="45.75" customHeight="1" thickBot="1">
      <c r="A8" s="500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2"/>
      <c r="AT8" s="492" t="s">
        <v>215</v>
      </c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4"/>
      <c r="BF8" s="495" t="s">
        <v>216</v>
      </c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7"/>
      <c r="BR8" s="489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1"/>
      <c r="CE8" s="489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1"/>
      <c r="CR8" s="489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1"/>
      <c r="DE8" s="59"/>
      <c r="DH8" s="36"/>
      <c r="DS8" s="84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6"/>
    </row>
    <row r="9" spans="1:112" s="46" customFormat="1" ht="19.5" thickTop="1">
      <c r="A9" s="509">
        <v>1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1"/>
      <c r="AT9" s="509">
        <v>2</v>
      </c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1"/>
      <c r="BF9" s="512">
        <v>3</v>
      </c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514"/>
      <c r="BR9" s="512">
        <v>4</v>
      </c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4"/>
      <c r="CE9" s="512">
        <v>5</v>
      </c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3"/>
      <c r="CQ9" s="514"/>
      <c r="CR9" s="509">
        <v>6</v>
      </c>
      <c r="CS9" s="510"/>
      <c r="CT9" s="510"/>
      <c r="CU9" s="510"/>
      <c r="CV9" s="510"/>
      <c r="CW9" s="510"/>
      <c r="CX9" s="510"/>
      <c r="CY9" s="510"/>
      <c r="CZ9" s="510"/>
      <c r="DA9" s="510"/>
      <c r="DB9" s="510"/>
      <c r="DC9" s="510"/>
      <c r="DD9" s="511"/>
      <c r="DE9" s="58"/>
      <c r="DH9" s="38"/>
    </row>
    <row r="10" spans="1:157" s="39" customFormat="1" ht="43.5" customHeight="1">
      <c r="A10" s="61"/>
      <c r="B10" s="618" t="s">
        <v>290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18"/>
      <c r="AI10" s="618"/>
      <c r="AJ10" s="618"/>
      <c r="AK10" s="618"/>
      <c r="AL10" s="618"/>
      <c r="AM10" s="618"/>
      <c r="AN10" s="618"/>
      <c r="AO10" s="618"/>
      <c r="AP10" s="618"/>
      <c r="AQ10" s="618"/>
      <c r="AR10" s="618"/>
      <c r="AS10" s="619"/>
      <c r="AT10" s="503" t="s">
        <v>206</v>
      </c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5"/>
      <c r="BF10" s="503" t="s">
        <v>206</v>
      </c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5"/>
      <c r="BR10" s="599" t="s">
        <v>206</v>
      </c>
      <c r="BS10" s="600"/>
      <c r="BT10" s="600"/>
      <c r="BU10" s="600"/>
      <c r="BV10" s="600"/>
      <c r="BW10" s="600"/>
      <c r="BX10" s="600"/>
      <c r="BY10" s="600"/>
      <c r="BZ10" s="600"/>
      <c r="CA10" s="600"/>
      <c r="CB10" s="600"/>
      <c r="CC10" s="600"/>
      <c r="CD10" s="601"/>
      <c r="CE10" s="503" t="s">
        <v>206</v>
      </c>
      <c r="CF10" s="504"/>
      <c r="CG10" s="504"/>
      <c r="CH10" s="504"/>
      <c r="CI10" s="504"/>
      <c r="CJ10" s="504"/>
      <c r="CK10" s="504"/>
      <c r="CL10" s="504"/>
      <c r="CM10" s="504"/>
      <c r="CN10" s="504"/>
      <c r="CO10" s="504"/>
      <c r="CP10" s="504"/>
      <c r="CQ10" s="505"/>
      <c r="CR10" s="503">
        <f>ROUND((CR12+CR14+CR18)/3,2)</f>
        <v>0.5</v>
      </c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5"/>
      <c r="DE10" s="57"/>
      <c r="DF10" s="27"/>
      <c r="DG10" s="27"/>
      <c r="DH10" s="31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</row>
    <row r="11" spans="1:108" ht="18.75" customHeight="1">
      <c r="A11" s="47"/>
      <c r="B11" s="515" t="s">
        <v>230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6"/>
      <c r="AT11" s="626"/>
      <c r="AU11" s="626"/>
      <c r="AV11" s="626"/>
      <c r="AW11" s="626"/>
      <c r="AX11" s="626"/>
      <c r="AY11" s="626"/>
      <c r="AZ11" s="626"/>
      <c r="BA11" s="626"/>
      <c r="BB11" s="626"/>
      <c r="BC11" s="626"/>
      <c r="BD11" s="626"/>
      <c r="BE11" s="626"/>
      <c r="BF11" s="503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5"/>
      <c r="BR11" s="599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1"/>
      <c r="CE11" s="503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5"/>
      <c r="CR11" s="503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5"/>
    </row>
    <row r="12" spans="1:112" s="49" customFormat="1" ht="18.75" customHeight="1">
      <c r="A12" s="48"/>
      <c r="B12" s="528" t="s">
        <v>291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9"/>
      <c r="AT12" s="617">
        <v>15</v>
      </c>
      <c r="AU12" s="617"/>
      <c r="AV12" s="617"/>
      <c r="AW12" s="617"/>
      <c r="AX12" s="617"/>
      <c r="AY12" s="617"/>
      <c r="AZ12" s="617"/>
      <c r="BA12" s="617"/>
      <c r="BB12" s="617"/>
      <c r="BC12" s="617"/>
      <c r="BD12" s="617"/>
      <c r="BE12" s="617"/>
      <c r="BF12" s="517">
        <v>15</v>
      </c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9"/>
      <c r="BR12" s="564">
        <f>IF(AT12=0,0,AT12/BF12*100)</f>
        <v>100</v>
      </c>
      <c r="BS12" s="604"/>
      <c r="BT12" s="604"/>
      <c r="BU12" s="604"/>
      <c r="BV12" s="604"/>
      <c r="BW12" s="604"/>
      <c r="BX12" s="604"/>
      <c r="BY12" s="604"/>
      <c r="BZ12" s="604"/>
      <c r="CA12" s="604"/>
      <c r="CB12" s="604"/>
      <c r="CC12" s="604"/>
      <c r="CD12" s="605"/>
      <c r="CE12" s="517" t="s">
        <v>240</v>
      </c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9"/>
      <c r="CR12" s="517">
        <v>0.5</v>
      </c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9"/>
      <c r="DE12" s="60"/>
      <c r="DH12" s="41"/>
    </row>
    <row r="13" spans="1:108" ht="73.5" customHeight="1">
      <c r="A13" s="50"/>
      <c r="B13" s="523" t="s">
        <v>250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4"/>
      <c r="AT13" s="617"/>
      <c r="AU13" s="617"/>
      <c r="AV13" s="617"/>
      <c r="AW13" s="617"/>
      <c r="AX13" s="617"/>
      <c r="AY13" s="617"/>
      <c r="AZ13" s="617"/>
      <c r="BA13" s="617"/>
      <c r="BB13" s="617"/>
      <c r="BC13" s="617"/>
      <c r="BD13" s="617"/>
      <c r="BE13" s="617"/>
      <c r="BF13" s="520"/>
      <c r="BG13" s="521"/>
      <c r="BH13" s="521"/>
      <c r="BI13" s="521"/>
      <c r="BJ13" s="521"/>
      <c r="BK13" s="521"/>
      <c r="BL13" s="521"/>
      <c r="BM13" s="521"/>
      <c r="BN13" s="521"/>
      <c r="BO13" s="521"/>
      <c r="BP13" s="521"/>
      <c r="BQ13" s="522"/>
      <c r="BR13" s="606"/>
      <c r="BS13" s="607"/>
      <c r="BT13" s="607"/>
      <c r="BU13" s="607"/>
      <c r="BV13" s="607"/>
      <c r="BW13" s="607"/>
      <c r="BX13" s="607"/>
      <c r="BY13" s="607"/>
      <c r="BZ13" s="607"/>
      <c r="CA13" s="607"/>
      <c r="CB13" s="607"/>
      <c r="CC13" s="607"/>
      <c r="CD13" s="608"/>
      <c r="CE13" s="520"/>
      <c r="CF13" s="521"/>
      <c r="CG13" s="521"/>
      <c r="CH13" s="521"/>
      <c r="CI13" s="521"/>
      <c r="CJ13" s="521"/>
      <c r="CK13" s="521"/>
      <c r="CL13" s="521"/>
      <c r="CM13" s="521"/>
      <c r="CN13" s="521"/>
      <c r="CO13" s="521"/>
      <c r="CP13" s="521"/>
      <c r="CQ13" s="522"/>
      <c r="CR13" s="520"/>
      <c r="CS13" s="521"/>
      <c r="CT13" s="521"/>
      <c r="CU13" s="521"/>
      <c r="CV13" s="521"/>
      <c r="CW13" s="521"/>
      <c r="CX13" s="521"/>
      <c r="CY13" s="521"/>
      <c r="CZ13" s="521"/>
      <c r="DA13" s="521"/>
      <c r="DB13" s="521"/>
      <c r="DC13" s="521"/>
      <c r="DD13" s="522"/>
    </row>
    <row r="14" spans="1:112" s="49" customFormat="1" ht="18.75" customHeight="1">
      <c r="A14" s="48"/>
      <c r="B14" s="528" t="s">
        <v>292</v>
      </c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9"/>
      <c r="AT14" s="609">
        <f>SUM(AT16:BE17)/2</f>
        <v>60</v>
      </c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3">
        <f>SUM(BF16:BQ17)/2</f>
        <v>60</v>
      </c>
      <c r="BG14" s="614"/>
      <c r="BH14" s="614"/>
      <c r="BI14" s="614"/>
      <c r="BJ14" s="614"/>
      <c r="BK14" s="614"/>
      <c r="BL14" s="614"/>
      <c r="BM14" s="614"/>
      <c r="BN14" s="614"/>
      <c r="BO14" s="614"/>
      <c r="BP14" s="614"/>
      <c r="BQ14" s="614"/>
      <c r="BR14" s="564">
        <f>IF(AT14=0,0,AT14/BF14*100)</f>
        <v>100</v>
      </c>
      <c r="BS14" s="627"/>
      <c r="BT14" s="627"/>
      <c r="BU14" s="627"/>
      <c r="BV14" s="627"/>
      <c r="BW14" s="627"/>
      <c r="BX14" s="627"/>
      <c r="BY14" s="627"/>
      <c r="BZ14" s="627"/>
      <c r="CA14" s="627"/>
      <c r="CB14" s="627"/>
      <c r="CC14" s="627"/>
      <c r="CD14" s="628"/>
      <c r="CE14" s="564">
        <v>0</v>
      </c>
      <c r="CF14" s="604"/>
      <c r="CG14" s="604"/>
      <c r="CH14" s="604"/>
      <c r="CI14" s="604"/>
      <c r="CJ14" s="604"/>
      <c r="CK14" s="604"/>
      <c r="CL14" s="604"/>
      <c r="CM14" s="604"/>
      <c r="CN14" s="604"/>
      <c r="CO14" s="604"/>
      <c r="CP14" s="604"/>
      <c r="CQ14" s="605"/>
      <c r="CR14" s="517">
        <f>(CR16+CR17)/2</f>
        <v>0.5</v>
      </c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9"/>
      <c r="DE14" s="60"/>
      <c r="DH14" s="41"/>
    </row>
    <row r="15" spans="1:108" ht="51" customHeight="1">
      <c r="A15" s="50"/>
      <c r="B15" s="523" t="s">
        <v>251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4"/>
      <c r="AT15" s="611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5"/>
      <c r="BG15" s="616"/>
      <c r="BH15" s="616"/>
      <c r="BI15" s="616"/>
      <c r="BJ15" s="616"/>
      <c r="BK15" s="616"/>
      <c r="BL15" s="616"/>
      <c r="BM15" s="616"/>
      <c r="BN15" s="616"/>
      <c r="BO15" s="616"/>
      <c r="BP15" s="616"/>
      <c r="BQ15" s="616"/>
      <c r="BR15" s="591"/>
      <c r="BS15" s="592"/>
      <c r="BT15" s="592"/>
      <c r="BU15" s="592"/>
      <c r="BV15" s="592"/>
      <c r="BW15" s="592"/>
      <c r="BX15" s="592"/>
      <c r="BY15" s="592"/>
      <c r="BZ15" s="592"/>
      <c r="CA15" s="592"/>
      <c r="CB15" s="592"/>
      <c r="CC15" s="592"/>
      <c r="CD15" s="593"/>
      <c r="CE15" s="606"/>
      <c r="CF15" s="607"/>
      <c r="CG15" s="607"/>
      <c r="CH15" s="607"/>
      <c r="CI15" s="607"/>
      <c r="CJ15" s="607"/>
      <c r="CK15" s="607"/>
      <c r="CL15" s="607"/>
      <c r="CM15" s="607"/>
      <c r="CN15" s="607"/>
      <c r="CO15" s="607"/>
      <c r="CP15" s="607"/>
      <c r="CQ15" s="608"/>
      <c r="CR15" s="520"/>
      <c r="CS15" s="521"/>
      <c r="CT15" s="521"/>
      <c r="CU15" s="521"/>
      <c r="CV15" s="521"/>
      <c r="CW15" s="521"/>
      <c r="CX15" s="521"/>
      <c r="CY15" s="521"/>
      <c r="CZ15" s="521"/>
      <c r="DA15" s="521"/>
      <c r="DB15" s="521"/>
      <c r="DC15" s="521"/>
      <c r="DD15" s="522"/>
    </row>
    <row r="16" spans="1:108" ht="57.75" customHeight="1">
      <c r="A16" s="47"/>
      <c r="B16" s="515" t="s">
        <v>252</v>
      </c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6"/>
      <c r="AT16" s="617">
        <v>60</v>
      </c>
      <c r="AU16" s="617"/>
      <c r="AV16" s="617"/>
      <c r="AW16" s="617"/>
      <c r="AX16" s="617"/>
      <c r="AY16" s="617"/>
      <c r="AZ16" s="617"/>
      <c r="BA16" s="617"/>
      <c r="BB16" s="617"/>
      <c r="BC16" s="617"/>
      <c r="BD16" s="617"/>
      <c r="BE16" s="617"/>
      <c r="BF16" s="503">
        <v>60</v>
      </c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5"/>
      <c r="BR16" s="620">
        <f>IF(AT16=0,0,AT16/BF16*100)</f>
        <v>100</v>
      </c>
      <c r="BS16" s="623"/>
      <c r="BT16" s="623"/>
      <c r="BU16" s="623"/>
      <c r="BV16" s="623"/>
      <c r="BW16" s="623"/>
      <c r="BX16" s="623"/>
      <c r="BY16" s="623"/>
      <c r="BZ16" s="623"/>
      <c r="CA16" s="623"/>
      <c r="CB16" s="623"/>
      <c r="CC16" s="623"/>
      <c r="CD16" s="624"/>
      <c r="CE16" s="503" t="s">
        <v>240</v>
      </c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5"/>
      <c r="CR16" s="503">
        <v>0.5</v>
      </c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5"/>
    </row>
    <row r="17" spans="1:108" ht="30.75" customHeight="1">
      <c r="A17" s="47"/>
      <c r="B17" s="515" t="s">
        <v>253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6"/>
      <c r="AT17" s="617">
        <v>60</v>
      </c>
      <c r="AU17" s="617"/>
      <c r="AV17" s="617"/>
      <c r="AW17" s="617"/>
      <c r="AX17" s="617"/>
      <c r="AY17" s="617"/>
      <c r="AZ17" s="617"/>
      <c r="BA17" s="617"/>
      <c r="BB17" s="617"/>
      <c r="BC17" s="617"/>
      <c r="BD17" s="617"/>
      <c r="BE17" s="617"/>
      <c r="BF17" s="503">
        <v>60</v>
      </c>
      <c r="BG17" s="504"/>
      <c r="BH17" s="504"/>
      <c r="BI17" s="504"/>
      <c r="BJ17" s="504"/>
      <c r="BK17" s="504"/>
      <c r="BL17" s="504"/>
      <c r="BM17" s="504"/>
      <c r="BN17" s="504"/>
      <c r="BO17" s="504"/>
      <c r="BP17" s="504"/>
      <c r="BQ17" s="505"/>
      <c r="BR17" s="620">
        <f>IF(AT17=0,0,AT17/BF17*100)</f>
        <v>100</v>
      </c>
      <c r="BS17" s="623"/>
      <c r="BT17" s="623"/>
      <c r="BU17" s="623"/>
      <c r="BV17" s="623"/>
      <c r="BW17" s="623"/>
      <c r="BX17" s="623"/>
      <c r="BY17" s="623"/>
      <c r="BZ17" s="623"/>
      <c r="CA17" s="623"/>
      <c r="CB17" s="623"/>
      <c r="CC17" s="623"/>
      <c r="CD17" s="624"/>
      <c r="CE17" s="503" t="s">
        <v>240</v>
      </c>
      <c r="CF17" s="504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5"/>
      <c r="CR17" s="503">
        <v>0.5</v>
      </c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5"/>
    </row>
    <row r="18" spans="1:112" s="49" customFormat="1" ht="18.75">
      <c r="A18" s="48"/>
      <c r="B18" s="528" t="s">
        <v>293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9"/>
      <c r="AT18" s="581">
        <v>0</v>
      </c>
      <c r="AU18" s="629"/>
      <c r="AV18" s="629"/>
      <c r="AW18" s="629"/>
      <c r="AX18" s="629"/>
      <c r="AY18" s="629"/>
      <c r="AZ18" s="629"/>
      <c r="BA18" s="629"/>
      <c r="BB18" s="629"/>
      <c r="BC18" s="629"/>
      <c r="BD18" s="629"/>
      <c r="BE18" s="630"/>
      <c r="BF18" s="564">
        <v>0</v>
      </c>
      <c r="BG18" s="604"/>
      <c r="BH18" s="604"/>
      <c r="BI18" s="604"/>
      <c r="BJ18" s="604"/>
      <c r="BK18" s="604"/>
      <c r="BL18" s="604"/>
      <c r="BM18" s="604"/>
      <c r="BN18" s="604"/>
      <c r="BO18" s="604"/>
      <c r="BP18" s="604"/>
      <c r="BQ18" s="605"/>
      <c r="BR18" s="564">
        <f>IF(AT18=0,0,AT18/BF18*100)</f>
        <v>0</v>
      </c>
      <c r="BS18" s="604"/>
      <c r="BT18" s="604"/>
      <c r="BU18" s="604"/>
      <c r="BV18" s="604"/>
      <c r="BW18" s="604"/>
      <c r="BX18" s="604"/>
      <c r="BY18" s="604"/>
      <c r="BZ18" s="604"/>
      <c r="CA18" s="604"/>
      <c r="CB18" s="604"/>
      <c r="CC18" s="604"/>
      <c r="CD18" s="605"/>
      <c r="CE18" s="517" t="s">
        <v>240</v>
      </c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19"/>
      <c r="CR18" s="517">
        <v>0.5</v>
      </c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8"/>
      <c r="DD18" s="519"/>
      <c r="DE18" s="60"/>
      <c r="DH18" s="41"/>
    </row>
    <row r="19" spans="1:108" ht="115.5" customHeight="1">
      <c r="A19" s="50"/>
      <c r="B19" s="523" t="s">
        <v>254</v>
      </c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4"/>
      <c r="AT19" s="631"/>
      <c r="AU19" s="632"/>
      <c r="AV19" s="632"/>
      <c r="AW19" s="632"/>
      <c r="AX19" s="632"/>
      <c r="AY19" s="632"/>
      <c r="AZ19" s="632"/>
      <c r="BA19" s="632"/>
      <c r="BB19" s="632"/>
      <c r="BC19" s="632"/>
      <c r="BD19" s="632"/>
      <c r="BE19" s="633"/>
      <c r="BF19" s="606"/>
      <c r="BG19" s="607"/>
      <c r="BH19" s="607"/>
      <c r="BI19" s="607"/>
      <c r="BJ19" s="607"/>
      <c r="BK19" s="607"/>
      <c r="BL19" s="607"/>
      <c r="BM19" s="607"/>
      <c r="BN19" s="607"/>
      <c r="BO19" s="607"/>
      <c r="BP19" s="607"/>
      <c r="BQ19" s="608"/>
      <c r="BR19" s="606"/>
      <c r="BS19" s="607"/>
      <c r="BT19" s="607"/>
      <c r="BU19" s="607"/>
      <c r="BV19" s="607"/>
      <c r="BW19" s="607"/>
      <c r="BX19" s="607"/>
      <c r="BY19" s="607"/>
      <c r="BZ19" s="607"/>
      <c r="CA19" s="607"/>
      <c r="CB19" s="607"/>
      <c r="CC19" s="607"/>
      <c r="CD19" s="608"/>
      <c r="CE19" s="520"/>
      <c r="CF19" s="521"/>
      <c r="CG19" s="521"/>
      <c r="CH19" s="521"/>
      <c r="CI19" s="521"/>
      <c r="CJ19" s="521"/>
      <c r="CK19" s="521"/>
      <c r="CL19" s="521"/>
      <c r="CM19" s="521"/>
      <c r="CN19" s="521"/>
      <c r="CO19" s="521"/>
      <c r="CP19" s="521"/>
      <c r="CQ19" s="522"/>
      <c r="CR19" s="520"/>
      <c r="CS19" s="521"/>
      <c r="CT19" s="521"/>
      <c r="CU19" s="521"/>
      <c r="CV19" s="521"/>
      <c r="CW19" s="521"/>
      <c r="CX19" s="521"/>
      <c r="CY19" s="521"/>
      <c r="CZ19" s="521"/>
      <c r="DA19" s="521"/>
      <c r="DB19" s="521"/>
      <c r="DC19" s="521"/>
      <c r="DD19" s="522"/>
    </row>
    <row r="20" spans="1:112" s="39" customFormat="1" ht="58.5" customHeight="1">
      <c r="A20" s="61"/>
      <c r="B20" s="618" t="s">
        <v>294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618"/>
      <c r="AM20" s="618"/>
      <c r="AN20" s="618"/>
      <c r="AO20" s="618"/>
      <c r="AP20" s="618"/>
      <c r="AQ20" s="618"/>
      <c r="AR20" s="618"/>
      <c r="AS20" s="619"/>
      <c r="AT20" s="637">
        <f>AT21</f>
        <v>0</v>
      </c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579">
        <f>BF21</f>
        <v>0</v>
      </c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5"/>
      <c r="BR20" s="564" t="s">
        <v>206</v>
      </c>
      <c r="BS20" s="604"/>
      <c r="BT20" s="604"/>
      <c r="BU20" s="604"/>
      <c r="BV20" s="604"/>
      <c r="BW20" s="604"/>
      <c r="BX20" s="604"/>
      <c r="BY20" s="604"/>
      <c r="BZ20" s="604"/>
      <c r="CA20" s="604"/>
      <c r="CB20" s="604"/>
      <c r="CC20" s="604"/>
      <c r="CD20" s="605"/>
      <c r="CE20" s="503" t="s">
        <v>206</v>
      </c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5"/>
      <c r="CR20" s="503">
        <f>CR21</f>
        <v>0.5</v>
      </c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5"/>
      <c r="DE20" s="62"/>
      <c r="DH20" s="63">
        <v>2</v>
      </c>
    </row>
    <row r="21" spans="1:108" ht="72.75" customHeight="1">
      <c r="A21" s="47"/>
      <c r="B21" s="515" t="s">
        <v>295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6"/>
      <c r="AT21" s="634">
        <v>0</v>
      </c>
      <c r="AU21" s="635"/>
      <c r="AV21" s="635"/>
      <c r="AW21" s="635"/>
      <c r="AX21" s="635"/>
      <c r="AY21" s="635"/>
      <c r="AZ21" s="635"/>
      <c r="BA21" s="635"/>
      <c r="BB21" s="635"/>
      <c r="BC21" s="635"/>
      <c r="BD21" s="635"/>
      <c r="BE21" s="636"/>
      <c r="BF21" s="620">
        <v>0</v>
      </c>
      <c r="BG21" s="621"/>
      <c r="BH21" s="621"/>
      <c r="BI21" s="621"/>
      <c r="BJ21" s="621"/>
      <c r="BK21" s="621"/>
      <c r="BL21" s="621"/>
      <c r="BM21" s="621"/>
      <c r="BN21" s="621"/>
      <c r="BO21" s="621"/>
      <c r="BP21" s="621"/>
      <c r="BQ21" s="622"/>
      <c r="BR21" s="620">
        <f>IF(AT21=0,0,AT21/BF21*100)</f>
        <v>0</v>
      </c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2"/>
      <c r="CE21" s="503" t="s">
        <v>240</v>
      </c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5"/>
      <c r="CR21" s="503">
        <v>0.5</v>
      </c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5"/>
    </row>
    <row r="22" spans="1:112" s="39" customFormat="1" ht="58.5" customHeight="1">
      <c r="A22" s="61"/>
      <c r="B22" s="618" t="s">
        <v>296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8"/>
      <c r="AD22" s="618"/>
      <c r="AE22" s="618"/>
      <c r="AF22" s="618"/>
      <c r="AG22" s="618"/>
      <c r="AH22" s="618"/>
      <c r="AI22" s="618"/>
      <c r="AJ22" s="618"/>
      <c r="AK22" s="618"/>
      <c r="AL22" s="618"/>
      <c r="AM22" s="618"/>
      <c r="AN22" s="618"/>
      <c r="AO22" s="618"/>
      <c r="AP22" s="618"/>
      <c r="AQ22" s="618"/>
      <c r="AR22" s="618"/>
      <c r="AS22" s="639"/>
      <c r="AT22" s="625" t="s">
        <v>206</v>
      </c>
      <c r="AU22" s="625"/>
      <c r="AV22" s="625"/>
      <c r="AW22" s="625"/>
      <c r="AX22" s="625"/>
      <c r="AY22" s="625"/>
      <c r="AZ22" s="625"/>
      <c r="BA22" s="625"/>
      <c r="BB22" s="625"/>
      <c r="BC22" s="625"/>
      <c r="BD22" s="625"/>
      <c r="BE22" s="625"/>
      <c r="BF22" s="625" t="s">
        <v>206</v>
      </c>
      <c r="BG22" s="625"/>
      <c r="BH22" s="625"/>
      <c r="BI22" s="625"/>
      <c r="BJ22" s="625"/>
      <c r="BK22" s="625"/>
      <c r="BL22" s="625"/>
      <c r="BM22" s="625"/>
      <c r="BN22" s="625"/>
      <c r="BO22" s="625"/>
      <c r="BP22" s="625"/>
      <c r="BQ22" s="625"/>
      <c r="BR22" s="599" t="s">
        <v>206</v>
      </c>
      <c r="BS22" s="600"/>
      <c r="BT22" s="600"/>
      <c r="BU22" s="600"/>
      <c r="BV22" s="600"/>
      <c r="BW22" s="600"/>
      <c r="BX22" s="600"/>
      <c r="BY22" s="600"/>
      <c r="BZ22" s="600"/>
      <c r="CA22" s="600"/>
      <c r="CB22" s="600"/>
      <c r="CC22" s="600"/>
      <c r="CD22" s="601"/>
      <c r="CE22" s="503" t="s">
        <v>206</v>
      </c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5"/>
      <c r="CR22" s="643">
        <f>ROUND((CR24+CR26)/2,2)</f>
        <v>0.5</v>
      </c>
      <c r="CS22" s="644"/>
      <c r="CT22" s="644"/>
      <c r="CU22" s="644"/>
      <c r="CV22" s="644"/>
      <c r="CW22" s="644"/>
      <c r="CX22" s="644"/>
      <c r="CY22" s="644"/>
      <c r="CZ22" s="644"/>
      <c r="DA22" s="644"/>
      <c r="DB22" s="644"/>
      <c r="DC22" s="644"/>
      <c r="DD22" s="645"/>
      <c r="DE22" s="62"/>
      <c r="DH22" s="63">
        <v>3</v>
      </c>
    </row>
    <row r="23" spans="1:108" ht="18.75" customHeight="1">
      <c r="A23" s="47"/>
      <c r="B23" s="515" t="s">
        <v>230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640"/>
      <c r="AT23" s="626"/>
      <c r="AU23" s="626"/>
      <c r="AV23" s="626"/>
      <c r="AW23" s="626"/>
      <c r="AX23" s="626"/>
      <c r="AY23" s="626"/>
      <c r="AZ23" s="626"/>
      <c r="BA23" s="626"/>
      <c r="BB23" s="626"/>
      <c r="BC23" s="626"/>
      <c r="BD23" s="626"/>
      <c r="BE23" s="626"/>
      <c r="BF23" s="503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5"/>
      <c r="BR23" s="599"/>
      <c r="BS23" s="600"/>
      <c r="BT23" s="600"/>
      <c r="BU23" s="600"/>
      <c r="BV23" s="600"/>
      <c r="BW23" s="600"/>
      <c r="BX23" s="600"/>
      <c r="BY23" s="600"/>
      <c r="BZ23" s="600"/>
      <c r="CA23" s="600"/>
      <c r="CB23" s="600"/>
      <c r="CC23" s="600"/>
      <c r="CD23" s="601"/>
      <c r="CE23" s="503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5"/>
      <c r="CR23" s="503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5"/>
    </row>
    <row r="24" spans="1:112" s="49" customFormat="1" ht="18.75" customHeight="1">
      <c r="A24" s="48"/>
      <c r="B24" s="528" t="s">
        <v>297</v>
      </c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641"/>
      <c r="AT24" s="646">
        <v>1</v>
      </c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517">
        <v>1</v>
      </c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9"/>
      <c r="BR24" s="647">
        <f>IF(AT24=0,0,AT24/BF24*100)</f>
        <v>100</v>
      </c>
      <c r="BS24" s="648"/>
      <c r="BT24" s="648"/>
      <c r="BU24" s="648"/>
      <c r="BV24" s="648"/>
      <c r="BW24" s="648"/>
      <c r="BX24" s="648"/>
      <c r="BY24" s="648"/>
      <c r="BZ24" s="648"/>
      <c r="CA24" s="648"/>
      <c r="CB24" s="648"/>
      <c r="CC24" s="648"/>
      <c r="CD24" s="649"/>
      <c r="CE24" s="517" t="s">
        <v>220</v>
      </c>
      <c r="CF24" s="518"/>
      <c r="CG24" s="518"/>
      <c r="CH24" s="518"/>
      <c r="CI24" s="518"/>
      <c r="CJ24" s="518"/>
      <c r="CK24" s="518"/>
      <c r="CL24" s="518"/>
      <c r="CM24" s="518"/>
      <c r="CN24" s="518"/>
      <c r="CO24" s="518"/>
      <c r="CP24" s="518"/>
      <c r="CQ24" s="519"/>
      <c r="CR24" s="517">
        <f>IF(BR24&lt;80,IF(CE24="прямая",0.75,0.25),IF(BR24&gt;120,IF(CE24="прямая",0.25,0.75),0.5))</f>
        <v>0.5</v>
      </c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655"/>
      <c r="DE24" s="60"/>
      <c r="DH24" s="41"/>
    </row>
    <row r="25" spans="1:108" ht="73.5" customHeight="1">
      <c r="A25" s="50"/>
      <c r="B25" s="523" t="s">
        <v>255</v>
      </c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642"/>
      <c r="AT25" s="646"/>
      <c r="AU25" s="646"/>
      <c r="AV25" s="646"/>
      <c r="AW25" s="646"/>
      <c r="AX25" s="646"/>
      <c r="AY25" s="646"/>
      <c r="AZ25" s="646"/>
      <c r="BA25" s="646"/>
      <c r="BB25" s="646"/>
      <c r="BC25" s="646"/>
      <c r="BD25" s="646"/>
      <c r="BE25" s="646"/>
      <c r="BF25" s="520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2"/>
      <c r="BR25" s="650"/>
      <c r="BS25" s="651"/>
      <c r="BT25" s="651"/>
      <c r="BU25" s="651"/>
      <c r="BV25" s="651"/>
      <c r="BW25" s="651"/>
      <c r="BX25" s="651"/>
      <c r="BY25" s="651"/>
      <c r="BZ25" s="651"/>
      <c r="CA25" s="651"/>
      <c r="CB25" s="651"/>
      <c r="CC25" s="651"/>
      <c r="CD25" s="652"/>
      <c r="CE25" s="520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1"/>
      <c r="CQ25" s="522"/>
      <c r="CR25" s="656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657"/>
    </row>
    <row r="26" spans="1:112" s="49" customFormat="1" ht="18.75" customHeight="1">
      <c r="A26" s="48"/>
      <c r="B26" s="528" t="s">
        <v>298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9"/>
      <c r="AT26" s="664">
        <v>0</v>
      </c>
      <c r="AU26" s="665"/>
      <c r="AV26" s="665"/>
      <c r="AW26" s="665"/>
      <c r="AX26" s="665"/>
      <c r="AY26" s="665"/>
      <c r="AZ26" s="665"/>
      <c r="BA26" s="665"/>
      <c r="BB26" s="665"/>
      <c r="BC26" s="665"/>
      <c r="BD26" s="665"/>
      <c r="BE26" s="666"/>
      <c r="BF26" s="613">
        <v>1</v>
      </c>
      <c r="BG26" s="614"/>
      <c r="BH26" s="614"/>
      <c r="BI26" s="614"/>
      <c r="BJ26" s="614"/>
      <c r="BK26" s="614"/>
      <c r="BL26" s="614"/>
      <c r="BM26" s="614"/>
      <c r="BN26" s="614"/>
      <c r="BO26" s="614"/>
      <c r="BP26" s="614"/>
      <c r="BQ26" s="653"/>
      <c r="BR26" s="564">
        <f>IF(AT26=0,0,AT26/BF26*100)</f>
        <v>0</v>
      </c>
      <c r="BS26" s="604"/>
      <c r="BT26" s="604"/>
      <c r="BU26" s="604"/>
      <c r="BV26" s="604"/>
      <c r="BW26" s="604"/>
      <c r="BX26" s="604"/>
      <c r="BY26" s="604"/>
      <c r="BZ26" s="604"/>
      <c r="CA26" s="604"/>
      <c r="CB26" s="604"/>
      <c r="CC26" s="604"/>
      <c r="CD26" s="605"/>
      <c r="CE26" s="517" t="s">
        <v>240</v>
      </c>
      <c r="CF26" s="518"/>
      <c r="CG26" s="518"/>
      <c r="CH26" s="518"/>
      <c r="CI26" s="518"/>
      <c r="CJ26" s="518"/>
      <c r="CK26" s="518"/>
      <c r="CL26" s="518"/>
      <c r="CM26" s="518"/>
      <c r="CN26" s="518"/>
      <c r="CO26" s="518"/>
      <c r="CP26" s="518"/>
      <c r="CQ26" s="519"/>
      <c r="CR26" s="658">
        <v>0.5</v>
      </c>
      <c r="CS26" s="659"/>
      <c r="CT26" s="659"/>
      <c r="CU26" s="659"/>
      <c r="CV26" s="659"/>
      <c r="CW26" s="659"/>
      <c r="CX26" s="659"/>
      <c r="CY26" s="659"/>
      <c r="CZ26" s="659"/>
      <c r="DA26" s="659"/>
      <c r="DB26" s="659"/>
      <c r="DC26" s="659"/>
      <c r="DD26" s="660"/>
      <c r="DE26" s="60"/>
      <c r="DH26" s="41"/>
    </row>
    <row r="27" spans="1:108" ht="119.25" customHeight="1">
      <c r="A27" s="50"/>
      <c r="B27" s="523" t="s">
        <v>256</v>
      </c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4"/>
      <c r="AT27" s="667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9"/>
      <c r="BF27" s="615"/>
      <c r="BG27" s="616"/>
      <c r="BH27" s="616"/>
      <c r="BI27" s="616"/>
      <c r="BJ27" s="616"/>
      <c r="BK27" s="616"/>
      <c r="BL27" s="616"/>
      <c r="BM27" s="616"/>
      <c r="BN27" s="616"/>
      <c r="BO27" s="616"/>
      <c r="BP27" s="616"/>
      <c r="BQ27" s="654"/>
      <c r="BR27" s="606"/>
      <c r="BS27" s="607"/>
      <c r="BT27" s="607"/>
      <c r="BU27" s="607"/>
      <c r="BV27" s="607"/>
      <c r="BW27" s="607"/>
      <c r="BX27" s="607"/>
      <c r="BY27" s="607"/>
      <c r="BZ27" s="607"/>
      <c r="CA27" s="607"/>
      <c r="CB27" s="607"/>
      <c r="CC27" s="607"/>
      <c r="CD27" s="608"/>
      <c r="CE27" s="520"/>
      <c r="CF27" s="521"/>
      <c r="CG27" s="521"/>
      <c r="CH27" s="521"/>
      <c r="CI27" s="521"/>
      <c r="CJ27" s="521"/>
      <c r="CK27" s="521"/>
      <c r="CL27" s="521"/>
      <c r="CM27" s="521"/>
      <c r="CN27" s="521"/>
      <c r="CO27" s="521"/>
      <c r="CP27" s="521"/>
      <c r="CQ27" s="522"/>
      <c r="CR27" s="661"/>
      <c r="CS27" s="662"/>
      <c r="CT27" s="662"/>
      <c r="CU27" s="662"/>
      <c r="CV27" s="662"/>
      <c r="CW27" s="662"/>
      <c r="CX27" s="662"/>
      <c r="CY27" s="662"/>
      <c r="CZ27" s="662"/>
      <c r="DA27" s="662"/>
      <c r="DB27" s="662"/>
      <c r="DC27" s="662"/>
      <c r="DD27" s="663"/>
    </row>
    <row r="28" spans="1:108" ht="15" customHeight="1">
      <c r="A28" s="47"/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640"/>
      <c r="AT28" s="626"/>
      <c r="AU28" s="626"/>
      <c r="AV28" s="626"/>
      <c r="AW28" s="626"/>
      <c r="AX28" s="626"/>
      <c r="AY28" s="626"/>
      <c r="AZ28" s="626"/>
      <c r="BA28" s="626"/>
      <c r="BB28" s="626"/>
      <c r="BC28" s="626"/>
      <c r="BD28" s="626"/>
      <c r="BE28" s="626"/>
      <c r="BF28" s="503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5"/>
      <c r="BR28" s="599"/>
      <c r="BS28" s="600"/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1"/>
      <c r="CE28" s="503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5"/>
      <c r="CR28" s="503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5"/>
    </row>
    <row r="29" spans="1:112" ht="57.75" customHeight="1">
      <c r="A29" s="47"/>
      <c r="B29" s="670" t="s">
        <v>299</v>
      </c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/>
      <c r="AG29" s="670"/>
      <c r="AH29" s="670"/>
      <c r="AI29" s="670"/>
      <c r="AJ29" s="670"/>
      <c r="AK29" s="670"/>
      <c r="AL29" s="670"/>
      <c r="AM29" s="670"/>
      <c r="AN29" s="670"/>
      <c r="AO29" s="670"/>
      <c r="AP29" s="670"/>
      <c r="AQ29" s="670"/>
      <c r="AR29" s="670"/>
      <c r="AS29" s="671"/>
      <c r="AT29" s="564">
        <v>0</v>
      </c>
      <c r="AU29" s="672"/>
      <c r="AV29" s="672"/>
      <c r="AW29" s="672"/>
      <c r="AX29" s="672"/>
      <c r="AY29" s="672"/>
      <c r="AZ29" s="672"/>
      <c r="BA29" s="672"/>
      <c r="BB29" s="672"/>
      <c r="BC29" s="672"/>
      <c r="BD29" s="672"/>
      <c r="BE29" s="673"/>
      <c r="BF29" s="564">
        <v>0</v>
      </c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5"/>
      <c r="BR29" s="599" t="s">
        <v>206</v>
      </c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1"/>
      <c r="CE29" s="503" t="s">
        <v>206</v>
      </c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5"/>
      <c r="CR29" s="503">
        <f>CR30</f>
        <v>0.2</v>
      </c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5"/>
      <c r="DH29" s="31">
        <v>4</v>
      </c>
    </row>
    <row r="30" spans="1:108" ht="104.25" customHeight="1">
      <c r="A30" s="47"/>
      <c r="B30" s="515" t="s">
        <v>300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6"/>
      <c r="AT30" s="581">
        <v>0</v>
      </c>
      <c r="AU30" s="629"/>
      <c r="AV30" s="629"/>
      <c r="AW30" s="629"/>
      <c r="AX30" s="629"/>
      <c r="AY30" s="629"/>
      <c r="AZ30" s="629"/>
      <c r="BA30" s="629"/>
      <c r="BB30" s="629"/>
      <c r="BC30" s="629"/>
      <c r="BD30" s="629"/>
      <c r="BE30" s="630"/>
      <c r="BF30" s="564">
        <v>0</v>
      </c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5"/>
      <c r="BR30" s="564">
        <f>IF(AT30=0,0,AT30/BF30*100)</f>
        <v>0</v>
      </c>
      <c r="BS30" s="604"/>
      <c r="BT30" s="604"/>
      <c r="BU30" s="604"/>
      <c r="BV30" s="604"/>
      <c r="BW30" s="604"/>
      <c r="BX30" s="604"/>
      <c r="BY30" s="604"/>
      <c r="BZ30" s="604"/>
      <c r="CA30" s="604"/>
      <c r="CB30" s="604"/>
      <c r="CC30" s="604"/>
      <c r="CD30" s="605"/>
      <c r="CE30" s="503" t="s">
        <v>240</v>
      </c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5"/>
      <c r="CR30" s="674">
        <v>0.2</v>
      </c>
      <c r="CS30" s="675"/>
      <c r="CT30" s="675"/>
      <c r="CU30" s="675"/>
      <c r="CV30" s="675"/>
      <c r="CW30" s="675"/>
      <c r="CX30" s="675"/>
      <c r="CY30" s="675"/>
      <c r="CZ30" s="675"/>
      <c r="DA30" s="675"/>
      <c r="DB30" s="675"/>
      <c r="DC30" s="675"/>
      <c r="DD30" s="676"/>
    </row>
    <row r="31" spans="1:108" ht="14.25" customHeight="1">
      <c r="A31" s="47"/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6"/>
      <c r="AT31" s="525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7"/>
      <c r="BF31" s="503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5"/>
      <c r="BR31" s="599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1"/>
      <c r="CE31" s="503"/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5"/>
      <c r="CR31" s="525"/>
      <c r="CS31" s="526"/>
      <c r="CT31" s="526"/>
      <c r="CU31" s="526"/>
      <c r="CV31" s="526"/>
      <c r="CW31" s="526"/>
      <c r="CX31" s="526"/>
      <c r="CY31" s="526"/>
      <c r="CZ31" s="526"/>
      <c r="DA31" s="526"/>
      <c r="DB31" s="526"/>
      <c r="DC31" s="526"/>
      <c r="DD31" s="527"/>
    </row>
    <row r="32" spans="1:108" ht="29.25" customHeight="1">
      <c r="A32" s="47"/>
      <c r="B32" s="515" t="s">
        <v>301</v>
      </c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6"/>
      <c r="AT32" s="525" t="s">
        <v>206</v>
      </c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7"/>
      <c r="BF32" s="503" t="s">
        <v>206</v>
      </c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5"/>
      <c r="BR32" s="599" t="s">
        <v>206</v>
      </c>
      <c r="BS32" s="600"/>
      <c r="BT32" s="600"/>
      <c r="BU32" s="600"/>
      <c r="BV32" s="600"/>
      <c r="BW32" s="600"/>
      <c r="BX32" s="600"/>
      <c r="BY32" s="600"/>
      <c r="BZ32" s="600"/>
      <c r="CA32" s="600"/>
      <c r="CB32" s="600"/>
      <c r="CC32" s="600"/>
      <c r="CD32" s="601"/>
      <c r="CE32" s="503" t="s">
        <v>206</v>
      </c>
      <c r="CF32" s="504"/>
      <c r="CG32" s="504"/>
      <c r="CH32" s="504"/>
      <c r="CI32" s="504"/>
      <c r="CJ32" s="504"/>
      <c r="CK32" s="504"/>
      <c r="CL32" s="504"/>
      <c r="CM32" s="504"/>
      <c r="CN32" s="504"/>
      <c r="CO32" s="504"/>
      <c r="CP32" s="504"/>
      <c r="CQ32" s="505"/>
      <c r="CR32" s="596">
        <f>(CR10+CR20+CR22+CR29)/4</f>
        <v>0.425</v>
      </c>
      <c r="CS32" s="597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598"/>
    </row>
    <row r="34" spans="6:114" ht="34.5" customHeight="1">
      <c r="F34" s="602" t="s">
        <v>363</v>
      </c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2"/>
      <c r="AK34" s="602"/>
      <c r="AL34" s="602"/>
      <c r="AM34" s="602"/>
      <c r="AN34" s="602"/>
      <c r="AO34" s="602"/>
      <c r="AP34" s="602"/>
      <c r="AQ34" s="602"/>
      <c r="AR34" s="602"/>
      <c r="AS34" s="602"/>
      <c r="AU34" s="603" t="s">
        <v>364</v>
      </c>
      <c r="AV34" s="603"/>
      <c r="AW34" s="603"/>
      <c r="AX34" s="603"/>
      <c r="AY34" s="603"/>
      <c r="AZ34" s="603"/>
      <c r="BA34" s="603"/>
      <c r="BB34" s="603"/>
      <c r="BC34" s="603"/>
      <c r="BD34" s="603"/>
      <c r="BE34" s="603"/>
      <c r="BF34" s="603"/>
      <c r="BG34" s="603"/>
      <c r="BH34" s="603"/>
      <c r="BI34" s="603"/>
      <c r="BJ34" s="603"/>
      <c r="BK34" s="603"/>
      <c r="BL34" s="603"/>
      <c r="BM34" s="603"/>
      <c r="BN34" s="603"/>
      <c r="BO34" s="603"/>
      <c r="BP34" s="603"/>
      <c r="BQ34" s="603"/>
      <c r="BR34" s="603"/>
      <c r="BS34" s="603"/>
      <c r="BT34" s="603"/>
      <c r="BU34" s="603"/>
      <c r="BV34" s="603"/>
      <c r="BW34" s="603"/>
      <c r="BX34" s="603"/>
      <c r="BY34" s="603"/>
      <c r="BZ34" s="603"/>
      <c r="CA34" s="603"/>
      <c r="CB34" s="603"/>
      <c r="CC34" s="603"/>
      <c r="CE34" s="521"/>
      <c r="CF34" s="521"/>
      <c r="CG34" s="521"/>
      <c r="CH34" s="521"/>
      <c r="CI34" s="521"/>
      <c r="CJ34" s="521"/>
      <c r="CK34" s="521"/>
      <c r="CL34" s="521"/>
      <c r="CM34" s="521"/>
      <c r="CN34" s="521"/>
      <c r="CO34" s="521"/>
      <c r="CP34" s="521"/>
      <c r="CQ34" s="521"/>
      <c r="CR34" s="521"/>
      <c r="CS34" s="521"/>
      <c r="CT34" s="521"/>
      <c r="CU34" s="521"/>
      <c r="CV34" s="521"/>
      <c r="CW34" s="521"/>
      <c r="CX34" s="521"/>
      <c r="CY34" s="521"/>
      <c r="DD34" s="39"/>
      <c r="DE34" s="12"/>
      <c r="DH34" s="12"/>
      <c r="DJ34" s="31"/>
    </row>
    <row r="35" spans="6:103" ht="18.75">
      <c r="F35" s="594" t="s">
        <v>189</v>
      </c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4"/>
      <c r="AK35" s="594"/>
      <c r="AL35" s="594"/>
      <c r="AM35" s="594"/>
      <c r="AN35" s="594"/>
      <c r="AO35" s="594"/>
      <c r="AP35" s="594"/>
      <c r="AQ35" s="594"/>
      <c r="AR35" s="594"/>
      <c r="AS35" s="594"/>
      <c r="AT35" s="52"/>
      <c r="AU35" s="594" t="s">
        <v>190</v>
      </c>
      <c r="AV35" s="594"/>
      <c r="AW35" s="594"/>
      <c r="AX35" s="594"/>
      <c r="AY35" s="594"/>
      <c r="AZ35" s="594"/>
      <c r="BA35" s="594"/>
      <c r="BB35" s="594"/>
      <c r="BC35" s="594"/>
      <c r="BD35" s="594"/>
      <c r="BE35" s="594"/>
      <c r="BF35" s="594"/>
      <c r="BG35" s="594"/>
      <c r="BH35" s="594"/>
      <c r="BI35" s="594"/>
      <c r="BJ35" s="594"/>
      <c r="BK35" s="594"/>
      <c r="BL35" s="594"/>
      <c r="BM35" s="594"/>
      <c r="BN35" s="594"/>
      <c r="BO35" s="594"/>
      <c r="BP35" s="594"/>
      <c r="BQ35" s="594"/>
      <c r="BR35" s="594"/>
      <c r="BS35" s="594"/>
      <c r="BT35" s="594"/>
      <c r="BU35" s="594"/>
      <c r="BV35" s="594"/>
      <c r="BW35" s="594"/>
      <c r="BX35" s="594"/>
      <c r="BY35" s="594"/>
      <c r="BZ35" s="594"/>
      <c r="CA35" s="594"/>
      <c r="CB35" s="594"/>
      <c r="CC35" s="594"/>
      <c r="CD35" s="44"/>
      <c r="CE35" s="595" t="s">
        <v>191</v>
      </c>
      <c r="CF35" s="595"/>
      <c r="CG35" s="595"/>
      <c r="CH35" s="595"/>
      <c r="CI35" s="595"/>
      <c r="CJ35" s="595"/>
      <c r="CK35" s="595"/>
      <c r="CL35" s="595"/>
      <c r="CM35" s="595"/>
      <c r="CN35" s="595"/>
      <c r="CO35" s="595"/>
      <c r="CP35" s="595"/>
      <c r="CQ35" s="595"/>
      <c r="CR35" s="595"/>
      <c r="CS35" s="595"/>
      <c r="CT35" s="595"/>
      <c r="CU35" s="595"/>
      <c r="CV35" s="595"/>
      <c r="CW35" s="595"/>
      <c r="CX35" s="595"/>
      <c r="CY35" s="595"/>
    </row>
  </sheetData>
  <sheetProtection/>
  <mergeCells count="135">
    <mergeCell ref="F34:AS34"/>
    <mergeCell ref="AU34:CC34"/>
    <mergeCell ref="CE34:CY34"/>
    <mergeCell ref="F35:AS35"/>
    <mergeCell ref="AU35:CC35"/>
    <mergeCell ref="CE35:CY35"/>
    <mergeCell ref="B32:AS32"/>
    <mergeCell ref="AT32:BE32"/>
    <mergeCell ref="BF32:BQ32"/>
    <mergeCell ref="BR32:CD32"/>
    <mergeCell ref="CE30:CQ30"/>
    <mergeCell ref="CR30:DD30"/>
    <mergeCell ref="B31:AS31"/>
    <mergeCell ref="AT31:BE31"/>
    <mergeCell ref="BF31:BQ31"/>
    <mergeCell ref="BR31:CD31"/>
    <mergeCell ref="CE32:CQ32"/>
    <mergeCell ref="CR32:DD32"/>
    <mergeCell ref="CE31:CQ31"/>
    <mergeCell ref="CR31:DD31"/>
    <mergeCell ref="CE29:CQ29"/>
    <mergeCell ref="CR29:DD29"/>
    <mergeCell ref="CR28:DD28"/>
    <mergeCell ref="AT26:BE27"/>
    <mergeCell ref="B30:AS30"/>
    <mergeCell ref="AT30:BE30"/>
    <mergeCell ref="B29:AS29"/>
    <mergeCell ref="AT29:BE29"/>
    <mergeCell ref="BF29:BQ29"/>
    <mergeCell ref="BR29:CD29"/>
    <mergeCell ref="BF30:BQ30"/>
    <mergeCell ref="BR30:CD30"/>
    <mergeCell ref="CR23:DD23"/>
    <mergeCell ref="CR24:DD25"/>
    <mergeCell ref="CR26:DD27"/>
    <mergeCell ref="B27:AS27"/>
    <mergeCell ref="B26:AS26"/>
    <mergeCell ref="B28:AS28"/>
    <mergeCell ref="AT28:BE28"/>
    <mergeCell ref="BF28:BQ28"/>
    <mergeCell ref="BR28:CD28"/>
    <mergeCell ref="CE28:CQ28"/>
    <mergeCell ref="AT24:BE25"/>
    <mergeCell ref="BF24:BQ25"/>
    <mergeCell ref="BR24:CD25"/>
    <mergeCell ref="CE24:CQ25"/>
    <mergeCell ref="BF26:BQ27"/>
    <mergeCell ref="BR26:CD27"/>
    <mergeCell ref="CE26:CQ27"/>
    <mergeCell ref="B24:AS24"/>
    <mergeCell ref="B25:AS25"/>
    <mergeCell ref="BF20:BQ20"/>
    <mergeCell ref="CR20:DD20"/>
    <mergeCell ref="BR20:CD20"/>
    <mergeCell ref="CE20:CQ20"/>
    <mergeCell ref="BF21:BQ21"/>
    <mergeCell ref="CR21:DD21"/>
    <mergeCell ref="CE21:CQ21"/>
    <mergeCell ref="CR22:DD22"/>
    <mergeCell ref="CE23:CQ23"/>
    <mergeCell ref="BR23:CD23"/>
    <mergeCell ref="CE22:CQ22"/>
    <mergeCell ref="AT23:BE23"/>
    <mergeCell ref="BF23:BQ23"/>
    <mergeCell ref="AT22:BE22"/>
    <mergeCell ref="B21:AS21"/>
    <mergeCell ref="AT21:BE21"/>
    <mergeCell ref="B20:AS20"/>
    <mergeCell ref="AT20:BE20"/>
    <mergeCell ref="B22:AS22"/>
    <mergeCell ref="B23:AS23"/>
    <mergeCell ref="CE18:CQ19"/>
    <mergeCell ref="CR18:DD19"/>
    <mergeCell ref="B19:AS19"/>
    <mergeCell ref="B18:AS18"/>
    <mergeCell ref="AT18:BE19"/>
    <mergeCell ref="BF18:BQ19"/>
    <mergeCell ref="CR12:DD13"/>
    <mergeCell ref="B13:AS13"/>
    <mergeCell ref="B14:AS14"/>
    <mergeCell ref="CR17:DD17"/>
    <mergeCell ref="B16:AS16"/>
    <mergeCell ref="AT16:BE16"/>
    <mergeCell ref="BF16:BQ16"/>
    <mergeCell ref="CE17:CQ17"/>
    <mergeCell ref="B17:AS17"/>
    <mergeCell ref="AT17:BE17"/>
    <mergeCell ref="CE16:CQ16"/>
    <mergeCell ref="CR16:DD16"/>
    <mergeCell ref="CR10:DD10"/>
    <mergeCell ref="B11:AS11"/>
    <mergeCell ref="AT11:BE11"/>
    <mergeCell ref="BF11:BQ11"/>
    <mergeCell ref="CR14:DD15"/>
    <mergeCell ref="B15:AS15"/>
    <mergeCell ref="B12:AS12"/>
    <mergeCell ref="BR14:CD15"/>
    <mergeCell ref="BR12:CD13"/>
    <mergeCell ref="AT8:BE8"/>
    <mergeCell ref="BR22:CD22"/>
    <mergeCell ref="BR21:CD21"/>
    <mergeCell ref="BF8:BQ8"/>
    <mergeCell ref="BR16:CD16"/>
    <mergeCell ref="BR17:CD17"/>
    <mergeCell ref="BR18:CD19"/>
    <mergeCell ref="BF17:BQ17"/>
    <mergeCell ref="BF22:BQ22"/>
    <mergeCell ref="CR11:DD11"/>
    <mergeCell ref="B10:AS10"/>
    <mergeCell ref="AT10:BE10"/>
    <mergeCell ref="BF10:BQ10"/>
    <mergeCell ref="BR10:CD10"/>
    <mergeCell ref="CE10:CQ10"/>
    <mergeCell ref="CE11:CQ11"/>
    <mergeCell ref="BR11:CD11"/>
    <mergeCell ref="CE14:CQ15"/>
    <mergeCell ref="AT14:BE15"/>
    <mergeCell ref="BF14:BQ15"/>
    <mergeCell ref="A9:AS9"/>
    <mergeCell ref="AT9:BE9"/>
    <mergeCell ref="BF9:BQ9"/>
    <mergeCell ref="BR9:CD9"/>
    <mergeCell ref="CE12:CQ13"/>
    <mergeCell ref="AT12:BE13"/>
    <mergeCell ref="BF12:BQ13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CE9:CQ9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FY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I23" sqref="BI23:DD26"/>
      <selection pane="bottomLeft" activeCell="DT13" sqref="DT13"/>
    </sheetView>
  </sheetViews>
  <sheetFormatPr defaultColWidth="0.875" defaultRowHeight="12.75"/>
  <cols>
    <col min="1" max="56" width="0.875" style="12" customWidth="1"/>
    <col min="57" max="107" width="0.875" style="39" customWidth="1"/>
    <col min="108" max="131" width="0.875" style="12" customWidth="1"/>
    <col min="132" max="132" width="2.00390625" style="12" bestFit="1" customWidth="1"/>
    <col min="133" max="135" width="0.875" style="12" customWidth="1"/>
    <col min="136" max="136" width="6.125" style="31" customWidth="1"/>
    <col min="137" max="16384" width="0.875" style="12" customWidth="1"/>
  </cols>
  <sheetData>
    <row r="1" spans="107:181" ht="15.75">
      <c r="DC1" s="40"/>
      <c r="EF1" s="30"/>
      <c r="EQ1" s="3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47:181" ht="12" customHeight="1" thickBot="1">
      <c r="EQ2" s="7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20.25" thickTop="1">
      <c r="A3" s="677" t="s">
        <v>287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  <c r="AX3" s="677"/>
      <c r="AY3" s="677"/>
      <c r="AZ3" s="677"/>
      <c r="BA3" s="677"/>
      <c r="BB3" s="677"/>
      <c r="BC3" s="677"/>
      <c r="BD3" s="677"/>
      <c r="BE3" s="677"/>
      <c r="BF3" s="677"/>
      <c r="BG3" s="677"/>
      <c r="BH3" s="677"/>
      <c r="BI3" s="677"/>
      <c r="BJ3" s="677"/>
      <c r="BK3" s="677"/>
      <c r="BL3" s="677"/>
      <c r="BM3" s="677"/>
      <c r="BN3" s="677"/>
      <c r="BO3" s="677"/>
      <c r="BP3" s="677"/>
      <c r="BQ3" s="677"/>
      <c r="BR3" s="677"/>
      <c r="BS3" s="677"/>
      <c r="BT3" s="677"/>
      <c r="BU3" s="677"/>
      <c r="BV3" s="677"/>
      <c r="BW3" s="677"/>
      <c r="BX3" s="677"/>
      <c r="BY3" s="677"/>
      <c r="BZ3" s="677"/>
      <c r="CA3" s="677"/>
      <c r="CB3" s="677"/>
      <c r="CC3" s="677"/>
      <c r="CD3" s="677"/>
      <c r="CE3" s="677"/>
      <c r="CF3" s="677"/>
      <c r="CG3" s="677"/>
      <c r="CH3" s="677"/>
      <c r="CI3" s="677"/>
      <c r="CJ3" s="677"/>
      <c r="CK3" s="677"/>
      <c r="CL3" s="677"/>
      <c r="CM3" s="677"/>
      <c r="CN3" s="677"/>
      <c r="CO3" s="677"/>
      <c r="CP3" s="677"/>
      <c r="CQ3" s="677"/>
      <c r="CR3" s="677"/>
      <c r="CS3" s="677"/>
      <c r="CT3" s="677"/>
      <c r="CU3" s="677"/>
      <c r="CV3" s="677"/>
      <c r="CW3" s="677"/>
      <c r="CX3" s="677"/>
      <c r="CY3" s="677"/>
      <c r="CZ3" s="677"/>
      <c r="DA3" s="677"/>
      <c r="DB3" s="677"/>
      <c r="DC3" s="677"/>
      <c r="EQ3" s="71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3"/>
      <c r="FV3" s="73"/>
      <c r="FW3" s="73"/>
      <c r="FX3" s="73"/>
      <c r="FY3" s="74"/>
    </row>
    <row r="4" spans="10:181" s="42" customFormat="1" ht="16.5" customHeight="1">
      <c r="J4" s="498" t="str">
        <f>'Ф.2.2.'!K4</f>
        <v>ПАО "ЗиТ"</v>
      </c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98"/>
      <c r="CS4" s="498"/>
      <c r="CT4" s="39"/>
      <c r="CU4" s="39"/>
      <c r="CV4" s="39"/>
      <c r="CW4" s="39"/>
      <c r="CX4" s="39"/>
      <c r="CY4" s="39"/>
      <c r="CZ4" s="39"/>
      <c r="DA4" s="39"/>
      <c r="DB4" s="39"/>
      <c r="DC4" s="39"/>
      <c r="EF4" s="34"/>
      <c r="EQ4" s="75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7"/>
    </row>
    <row r="5" spans="10:181" s="43" customFormat="1" ht="13.5" customHeight="1">
      <c r="J5" s="499" t="s">
        <v>210</v>
      </c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4"/>
      <c r="CU5" s="44"/>
      <c r="CV5" s="44"/>
      <c r="CW5" s="44"/>
      <c r="CX5" s="44"/>
      <c r="CY5" s="44"/>
      <c r="CZ5" s="44"/>
      <c r="DA5" s="44"/>
      <c r="DB5" s="44"/>
      <c r="DC5" s="264" t="s">
        <v>368</v>
      </c>
      <c r="EF5" s="35"/>
      <c r="EQ5" s="75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7"/>
    </row>
    <row r="6" spans="147:181" ht="3.75" customHeight="1">
      <c r="EQ6" s="78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80"/>
    </row>
    <row r="7" spans="1:181" s="64" customFormat="1" ht="18.75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8"/>
      <c r="AS7" s="495" t="s">
        <v>203</v>
      </c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7"/>
      <c r="BQ7" s="486" t="s">
        <v>212</v>
      </c>
      <c r="BR7" s="487"/>
      <c r="BS7" s="487"/>
      <c r="BT7" s="487"/>
      <c r="BU7" s="487"/>
      <c r="BV7" s="487"/>
      <c r="BW7" s="487"/>
      <c r="BX7" s="487"/>
      <c r="BY7" s="487"/>
      <c r="BZ7" s="487"/>
      <c r="CA7" s="487"/>
      <c r="CB7" s="487"/>
      <c r="CC7" s="488"/>
      <c r="CD7" s="486" t="s">
        <v>213</v>
      </c>
      <c r="CE7" s="487"/>
      <c r="CF7" s="487"/>
      <c r="CG7" s="487"/>
      <c r="CH7" s="487"/>
      <c r="CI7" s="487"/>
      <c r="CJ7" s="487"/>
      <c r="CK7" s="487"/>
      <c r="CL7" s="487"/>
      <c r="CM7" s="487"/>
      <c r="CN7" s="487"/>
      <c r="CO7" s="487"/>
      <c r="CP7" s="488"/>
      <c r="CQ7" s="486" t="s">
        <v>214</v>
      </c>
      <c r="CR7" s="487"/>
      <c r="CS7" s="487"/>
      <c r="CT7" s="487"/>
      <c r="CU7" s="487"/>
      <c r="CV7" s="487"/>
      <c r="CW7" s="487"/>
      <c r="CX7" s="487"/>
      <c r="CY7" s="487"/>
      <c r="CZ7" s="487"/>
      <c r="DA7" s="487"/>
      <c r="DB7" s="487"/>
      <c r="DC7" s="488"/>
      <c r="EF7" s="91"/>
      <c r="EQ7" s="78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80"/>
    </row>
    <row r="8" spans="1:181" s="64" customFormat="1" ht="45.75" customHeight="1">
      <c r="A8" s="490"/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1"/>
      <c r="AS8" s="492" t="s">
        <v>215</v>
      </c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4"/>
      <c r="BE8" s="495" t="s">
        <v>216</v>
      </c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7"/>
      <c r="BQ8" s="489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1"/>
      <c r="CD8" s="489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1"/>
      <c r="CQ8" s="489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1"/>
      <c r="EF8" s="91"/>
      <c r="EQ8" s="81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3"/>
    </row>
    <row r="9" spans="1:181" s="46" customFormat="1" ht="19.5" thickBot="1">
      <c r="A9" s="513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4"/>
      <c r="AS9" s="509">
        <v>2</v>
      </c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1"/>
      <c r="BE9" s="512">
        <v>3</v>
      </c>
      <c r="BF9" s="513"/>
      <c r="BG9" s="513"/>
      <c r="BH9" s="513"/>
      <c r="BI9" s="513"/>
      <c r="BJ9" s="513"/>
      <c r="BK9" s="513"/>
      <c r="BL9" s="513"/>
      <c r="BM9" s="513"/>
      <c r="BN9" s="513"/>
      <c r="BO9" s="513"/>
      <c r="BP9" s="514"/>
      <c r="BQ9" s="512">
        <v>4</v>
      </c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4"/>
      <c r="CD9" s="512">
        <v>5</v>
      </c>
      <c r="CE9" s="513"/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4"/>
      <c r="CQ9" s="512">
        <v>6</v>
      </c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4"/>
      <c r="EF9" s="38"/>
      <c r="EQ9" s="84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6"/>
    </row>
    <row r="10" spans="1:181" ht="73.5" customHeight="1" thickTop="1">
      <c r="A10" s="515" t="s">
        <v>257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6"/>
      <c r="AS10" s="681">
        <f>IF('Ф.2.1.'!AT23&gt;0,1,0)</f>
        <v>1</v>
      </c>
      <c r="AT10" s="681"/>
      <c r="AU10" s="681"/>
      <c r="AV10" s="681"/>
      <c r="AW10" s="681"/>
      <c r="AX10" s="681"/>
      <c r="AY10" s="681"/>
      <c r="AZ10" s="681"/>
      <c r="BA10" s="681"/>
      <c r="BB10" s="681"/>
      <c r="BC10" s="681"/>
      <c r="BD10" s="681"/>
      <c r="BE10" s="503">
        <v>1</v>
      </c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5"/>
      <c r="BQ10" s="620">
        <f>IF(AS10=0,0,AS10/BE10*100)</f>
        <v>100</v>
      </c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2"/>
      <c r="CD10" s="503" t="s">
        <v>220</v>
      </c>
      <c r="CE10" s="504"/>
      <c r="CF10" s="504"/>
      <c r="CG10" s="504"/>
      <c r="CH10" s="504"/>
      <c r="CI10" s="504"/>
      <c r="CJ10" s="504"/>
      <c r="CK10" s="504"/>
      <c r="CL10" s="504"/>
      <c r="CM10" s="504"/>
      <c r="CN10" s="504"/>
      <c r="CO10" s="504"/>
      <c r="CP10" s="505"/>
      <c r="CQ10" s="503">
        <f>IF(BQ10&lt;80,IF(CD10="прямая",3,1),IF(BQ10&gt;120,IF(CD10="прямая",1,3),2))</f>
        <v>2</v>
      </c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5"/>
      <c r="DK10" s="54"/>
      <c r="EQ10" s="71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3"/>
      <c r="FV10" s="73"/>
      <c r="FW10" s="73"/>
      <c r="FX10" s="73"/>
      <c r="FY10" s="74"/>
    </row>
    <row r="11" spans="1:181" ht="18.75">
      <c r="A11" s="515"/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6"/>
      <c r="AS11" s="678"/>
      <c r="AT11" s="679"/>
      <c r="AU11" s="679"/>
      <c r="AV11" s="679"/>
      <c r="AW11" s="679"/>
      <c r="AX11" s="679"/>
      <c r="AY11" s="679"/>
      <c r="AZ11" s="679"/>
      <c r="BA11" s="679"/>
      <c r="BB11" s="679"/>
      <c r="BC11" s="679"/>
      <c r="BD11" s="680"/>
      <c r="BE11" s="503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5"/>
      <c r="BQ11" s="503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5"/>
      <c r="CD11" s="503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5"/>
      <c r="CQ11" s="503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5"/>
      <c r="EQ11" s="75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7"/>
    </row>
    <row r="12" spans="1:181" ht="29.25" customHeight="1">
      <c r="A12" s="515" t="s">
        <v>258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6"/>
      <c r="AS12" s="678" t="s">
        <v>206</v>
      </c>
      <c r="AT12" s="679"/>
      <c r="AU12" s="679"/>
      <c r="AV12" s="679"/>
      <c r="AW12" s="679"/>
      <c r="AX12" s="679"/>
      <c r="AY12" s="679"/>
      <c r="AZ12" s="679"/>
      <c r="BA12" s="679"/>
      <c r="BB12" s="679"/>
      <c r="BC12" s="679"/>
      <c r="BD12" s="680"/>
      <c r="BE12" s="503" t="s">
        <v>206</v>
      </c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5"/>
      <c r="BQ12" s="503" t="s">
        <v>206</v>
      </c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5"/>
      <c r="CD12" s="503" t="s">
        <v>206</v>
      </c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5"/>
      <c r="CQ12" s="503">
        <f>ROUND((CQ14+CQ16+CQ18+CQ20+CQ22+CQ24)/6,0)</f>
        <v>2</v>
      </c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5"/>
      <c r="EF12" s="41"/>
      <c r="EQ12" s="75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7"/>
    </row>
    <row r="13" spans="1:181" ht="15" customHeight="1">
      <c r="A13" s="515" t="s">
        <v>230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6"/>
      <c r="AS13" s="678"/>
      <c r="AT13" s="679"/>
      <c r="AU13" s="679"/>
      <c r="AV13" s="679"/>
      <c r="AW13" s="679"/>
      <c r="AX13" s="679"/>
      <c r="AY13" s="679"/>
      <c r="AZ13" s="679"/>
      <c r="BA13" s="679"/>
      <c r="BB13" s="679"/>
      <c r="BC13" s="679"/>
      <c r="BD13" s="680"/>
      <c r="BE13" s="503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5"/>
      <c r="BQ13" s="503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5"/>
      <c r="CD13" s="503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5"/>
      <c r="CQ13" s="503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5"/>
      <c r="EQ13" s="78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80"/>
    </row>
    <row r="14" spans="1:181" s="49" customFormat="1" ht="18.75">
      <c r="A14" s="528" t="s">
        <v>259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9"/>
      <c r="AS14" s="664">
        <v>0</v>
      </c>
      <c r="AT14" s="682"/>
      <c r="AU14" s="682"/>
      <c r="AV14" s="682"/>
      <c r="AW14" s="682"/>
      <c r="AX14" s="682"/>
      <c r="AY14" s="682"/>
      <c r="AZ14" s="682"/>
      <c r="BA14" s="682"/>
      <c r="BB14" s="682"/>
      <c r="BC14" s="682"/>
      <c r="BD14" s="683"/>
      <c r="BE14" s="564">
        <v>0</v>
      </c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5"/>
      <c r="BQ14" s="564">
        <f>IF(AS14=0,0,AS14/BE14*100)</f>
        <v>0</v>
      </c>
      <c r="BR14" s="604"/>
      <c r="BS14" s="604"/>
      <c r="BT14" s="604"/>
      <c r="BU14" s="604"/>
      <c r="BV14" s="604"/>
      <c r="BW14" s="604"/>
      <c r="BX14" s="604"/>
      <c r="BY14" s="604"/>
      <c r="BZ14" s="604"/>
      <c r="CA14" s="604"/>
      <c r="CB14" s="604"/>
      <c r="CC14" s="605"/>
      <c r="CD14" s="517" t="s">
        <v>240</v>
      </c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9"/>
      <c r="CQ14" s="517">
        <v>2</v>
      </c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9"/>
      <c r="EF14" s="41"/>
      <c r="EQ14" s="78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80"/>
    </row>
    <row r="15" spans="1:181" ht="72" customHeight="1">
      <c r="A15" s="523" t="s">
        <v>260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4"/>
      <c r="AS15" s="684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6"/>
      <c r="BE15" s="606"/>
      <c r="BF15" s="607"/>
      <c r="BG15" s="607"/>
      <c r="BH15" s="607"/>
      <c r="BI15" s="607"/>
      <c r="BJ15" s="607"/>
      <c r="BK15" s="607"/>
      <c r="BL15" s="607"/>
      <c r="BM15" s="607"/>
      <c r="BN15" s="607"/>
      <c r="BO15" s="607"/>
      <c r="BP15" s="608"/>
      <c r="BQ15" s="606"/>
      <c r="BR15" s="607"/>
      <c r="BS15" s="607"/>
      <c r="BT15" s="607"/>
      <c r="BU15" s="607"/>
      <c r="BV15" s="607"/>
      <c r="BW15" s="607"/>
      <c r="BX15" s="607"/>
      <c r="BY15" s="607"/>
      <c r="BZ15" s="607"/>
      <c r="CA15" s="607"/>
      <c r="CB15" s="607"/>
      <c r="CC15" s="608"/>
      <c r="CD15" s="520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2"/>
      <c r="CQ15" s="520"/>
      <c r="CR15" s="521"/>
      <c r="CS15" s="521"/>
      <c r="CT15" s="521"/>
      <c r="CU15" s="521"/>
      <c r="CV15" s="521"/>
      <c r="CW15" s="521"/>
      <c r="CX15" s="521"/>
      <c r="CY15" s="521"/>
      <c r="CZ15" s="521"/>
      <c r="DA15" s="521"/>
      <c r="DB15" s="521"/>
      <c r="DC15" s="522"/>
      <c r="EQ15" s="81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3"/>
    </row>
    <row r="16" spans="1:181" s="49" customFormat="1" ht="19.5" thickBot="1">
      <c r="A16" s="528" t="s">
        <v>261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9"/>
      <c r="AS16" s="664">
        <v>0</v>
      </c>
      <c r="AT16" s="682"/>
      <c r="AU16" s="682"/>
      <c r="AV16" s="682"/>
      <c r="AW16" s="682"/>
      <c r="AX16" s="682"/>
      <c r="AY16" s="682"/>
      <c r="AZ16" s="682"/>
      <c r="BA16" s="682"/>
      <c r="BB16" s="682"/>
      <c r="BC16" s="682"/>
      <c r="BD16" s="683"/>
      <c r="BE16" s="564">
        <v>0</v>
      </c>
      <c r="BF16" s="604"/>
      <c r="BG16" s="604"/>
      <c r="BH16" s="604"/>
      <c r="BI16" s="604"/>
      <c r="BJ16" s="604"/>
      <c r="BK16" s="604"/>
      <c r="BL16" s="604"/>
      <c r="BM16" s="604"/>
      <c r="BN16" s="604"/>
      <c r="BO16" s="604"/>
      <c r="BP16" s="605"/>
      <c r="BQ16" s="564">
        <f>IF(AS16=0,0,AS16/BE16*100)</f>
        <v>0</v>
      </c>
      <c r="BR16" s="604"/>
      <c r="BS16" s="604"/>
      <c r="BT16" s="604"/>
      <c r="BU16" s="604"/>
      <c r="BV16" s="604"/>
      <c r="BW16" s="604"/>
      <c r="BX16" s="604"/>
      <c r="BY16" s="604"/>
      <c r="BZ16" s="604"/>
      <c r="CA16" s="604"/>
      <c r="CB16" s="604"/>
      <c r="CC16" s="605"/>
      <c r="CD16" s="517" t="s">
        <v>220</v>
      </c>
      <c r="CE16" s="518"/>
      <c r="CF16" s="518"/>
      <c r="CG16" s="518"/>
      <c r="CH16" s="518"/>
      <c r="CI16" s="518"/>
      <c r="CJ16" s="518"/>
      <c r="CK16" s="518"/>
      <c r="CL16" s="518"/>
      <c r="CM16" s="518"/>
      <c r="CN16" s="518"/>
      <c r="CO16" s="518"/>
      <c r="CP16" s="519"/>
      <c r="CQ16" s="517">
        <v>2</v>
      </c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9"/>
      <c r="EF16" s="31"/>
      <c r="EQ16" s="84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6"/>
    </row>
    <row r="17" spans="1:107" ht="87" customHeight="1" thickTop="1">
      <c r="A17" s="523" t="s">
        <v>262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4"/>
      <c r="AS17" s="684"/>
      <c r="AT17" s="685"/>
      <c r="AU17" s="685"/>
      <c r="AV17" s="685"/>
      <c r="AW17" s="685"/>
      <c r="AX17" s="685"/>
      <c r="AY17" s="685"/>
      <c r="AZ17" s="685"/>
      <c r="BA17" s="685"/>
      <c r="BB17" s="685"/>
      <c r="BC17" s="685"/>
      <c r="BD17" s="686"/>
      <c r="BE17" s="606"/>
      <c r="BF17" s="607"/>
      <c r="BG17" s="607"/>
      <c r="BH17" s="607"/>
      <c r="BI17" s="607"/>
      <c r="BJ17" s="607"/>
      <c r="BK17" s="607"/>
      <c r="BL17" s="607"/>
      <c r="BM17" s="607"/>
      <c r="BN17" s="607"/>
      <c r="BO17" s="607"/>
      <c r="BP17" s="608"/>
      <c r="BQ17" s="606"/>
      <c r="BR17" s="607"/>
      <c r="BS17" s="607"/>
      <c r="BT17" s="607"/>
      <c r="BU17" s="607"/>
      <c r="BV17" s="607"/>
      <c r="BW17" s="607"/>
      <c r="BX17" s="607"/>
      <c r="BY17" s="607"/>
      <c r="BZ17" s="607"/>
      <c r="CA17" s="607"/>
      <c r="CB17" s="607"/>
      <c r="CC17" s="608"/>
      <c r="CD17" s="520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1"/>
      <c r="CP17" s="522"/>
      <c r="CQ17" s="520"/>
      <c r="CR17" s="521"/>
      <c r="CS17" s="521"/>
      <c r="CT17" s="521"/>
      <c r="CU17" s="521"/>
      <c r="CV17" s="521"/>
      <c r="CW17" s="521"/>
      <c r="CX17" s="521"/>
      <c r="CY17" s="521"/>
      <c r="CZ17" s="521"/>
      <c r="DA17" s="521"/>
      <c r="DB17" s="521"/>
      <c r="DC17" s="522"/>
    </row>
    <row r="18" spans="1:136" s="49" customFormat="1" ht="18.75">
      <c r="A18" s="528" t="s">
        <v>263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9"/>
      <c r="AS18" s="581">
        <v>0</v>
      </c>
      <c r="AT18" s="687"/>
      <c r="AU18" s="687"/>
      <c r="AV18" s="687"/>
      <c r="AW18" s="687"/>
      <c r="AX18" s="687"/>
      <c r="AY18" s="687"/>
      <c r="AZ18" s="687"/>
      <c r="BA18" s="687"/>
      <c r="BB18" s="687"/>
      <c r="BC18" s="687"/>
      <c r="BD18" s="688"/>
      <c r="BE18" s="564">
        <v>0</v>
      </c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605"/>
      <c r="BQ18" s="564">
        <f>IF(AS18=0,0,AS18/BE18*100)</f>
        <v>0</v>
      </c>
      <c r="BR18" s="604"/>
      <c r="BS18" s="604"/>
      <c r="BT18" s="604"/>
      <c r="BU18" s="604"/>
      <c r="BV18" s="604"/>
      <c r="BW18" s="604"/>
      <c r="BX18" s="604"/>
      <c r="BY18" s="604"/>
      <c r="BZ18" s="604"/>
      <c r="CA18" s="604"/>
      <c r="CB18" s="604"/>
      <c r="CC18" s="605"/>
      <c r="CD18" s="517" t="s">
        <v>240</v>
      </c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9"/>
      <c r="CQ18" s="517">
        <v>2</v>
      </c>
      <c r="CR18" s="518"/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9"/>
      <c r="EF18" s="31"/>
    </row>
    <row r="19" spans="1:136" ht="136.5" customHeight="1">
      <c r="A19" s="523" t="s">
        <v>264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4"/>
      <c r="AS19" s="689"/>
      <c r="AT19" s="690"/>
      <c r="AU19" s="690"/>
      <c r="AV19" s="690"/>
      <c r="AW19" s="690"/>
      <c r="AX19" s="690"/>
      <c r="AY19" s="690"/>
      <c r="AZ19" s="690"/>
      <c r="BA19" s="690"/>
      <c r="BB19" s="690"/>
      <c r="BC19" s="690"/>
      <c r="BD19" s="691"/>
      <c r="BE19" s="606"/>
      <c r="BF19" s="607"/>
      <c r="BG19" s="607"/>
      <c r="BH19" s="607"/>
      <c r="BI19" s="607"/>
      <c r="BJ19" s="607"/>
      <c r="BK19" s="607"/>
      <c r="BL19" s="607"/>
      <c r="BM19" s="607"/>
      <c r="BN19" s="607"/>
      <c r="BO19" s="607"/>
      <c r="BP19" s="608"/>
      <c r="BQ19" s="606"/>
      <c r="BR19" s="607"/>
      <c r="BS19" s="607"/>
      <c r="BT19" s="607"/>
      <c r="BU19" s="607"/>
      <c r="BV19" s="607"/>
      <c r="BW19" s="607"/>
      <c r="BX19" s="607"/>
      <c r="BY19" s="607"/>
      <c r="BZ19" s="607"/>
      <c r="CA19" s="607"/>
      <c r="CB19" s="607"/>
      <c r="CC19" s="608"/>
      <c r="CD19" s="520"/>
      <c r="CE19" s="521"/>
      <c r="CF19" s="521"/>
      <c r="CG19" s="521"/>
      <c r="CH19" s="521"/>
      <c r="CI19" s="521"/>
      <c r="CJ19" s="521"/>
      <c r="CK19" s="521"/>
      <c r="CL19" s="521"/>
      <c r="CM19" s="521"/>
      <c r="CN19" s="521"/>
      <c r="CO19" s="521"/>
      <c r="CP19" s="522"/>
      <c r="CQ19" s="520"/>
      <c r="CR19" s="521"/>
      <c r="CS19" s="521"/>
      <c r="CT19" s="521"/>
      <c r="CU19" s="521"/>
      <c r="CV19" s="521"/>
      <c r="CW19" s="521"/>
      <c r="CX19" s="521"/>
      <c r="CY19" s="521"/>
      <c r="CZ19" s="521"/>
      <c r="DA19" s="521"/>
      <c r="DB19" s="521"/>
      <c r="DC19" s="522"/>
      <c r="EF19" s="41"/>
    </row>
    <row r="20" spans="1:136" s="49" customFormat="1" ht="18.75">
      <c r="A20" s="528" t="s">
        <v>265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9"/>
      <c r="AS20" s="581">
        <v>0</v>
      </c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8"/>
      <c r="BE20" s="564">
        <v>0</v>
      </c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5"/>
      <c r="BQ20" s="564">
        <f>IF(AS20=0,0,AS20/BE20*100)</f>
        <v>0</v>
      </c>
      <c r="BR20" s="627"/>
      <c r="BS20" s="627"/>
      <c r="BT20" s="627"/>
      <c r="BU20" s="627"/>
      <c r="BV20" s="627"/>
      <c r="BW20" s="627"/>
      <c r="BX20" s="627"/>
      <c r="BY20" s="627"/>
      <c r="BZ20" s="627"/>
      <c r="CA20" s="627"/>
      <c r="CB20" s="627"/>
      <c r="CC20" s="628"/>
      <c r="CD20" s="517" t="s">
        <v>240</v>
      </c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9"/>
      <c r="CQ20" s="517">
        <v>2</v>
      </c>
      <c r="CR20" s="518"/>
      <c r="CS20" s="518"/>
      <c r="CT20" s="518"/>
      <c r="CU20" s="518"/>
      <c r="CV20" s="518"/>
      <c r="CW20" s="518"/>
      <c r="CX20" s="518"/>
      <c r="CY20" s="518"/>
      <c r="CZ20" s="518"/>
      <c r="DA20" s="518"/>
      <c r="DB20" s="518"/>
      <c r="DC20" s="519"/>
      <c r="EF20" s="31"/>
    </row>
    <row r="21" spans="1:136" ht="116.25" customHeight="1">
      <c r="A21" s="523" t="s">
        <v>266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4"/>
      <c r="AS21" s="689"/>
      <c r="AT21" s="690"/>
      <c r="AU21" s="690"/>
      <c r="AV21" s="690"/>
      <c r="AW21" s="690"/>
      <c r="AX21" s="690"/>
      <c r="AY21" s="690"/>
      <c r="AZ21" s="690"/>
      <c r="BA21" s="690"/>
      <c r="BB21" s="690"/>
      <c r="BC21" s="690"/>
      <c r="BD21" s="691"/>
      <c r="BE21" s="606"/>
      <c r="BF21" s="607"/>
      <c r="BG21" s="607"/>
      <c r="BH21" s="607"/>
      <c r="BI21" s="607"/>
      <c r="BJ21" s="607"/>
      <c r="BK21" s="607"/>
      <c r="BL21" s="607"/>
      <c r="BM21" s="607"/>
      <c r="BN21" s="607"/>
      <c r="BO21" s="607"/>
      <c r="BP21" s="608"/>
      <c r="BQ21" s="591"/>
      <c r="BR21" s="592"/>
      <c r="BS21" s="592"/>
      <c r="BT21" s="592"/>
      <c r="BU21" s="592"/>
      <c r="BV21" s="592"/>
      <c r="BW21" s="592"/>
      <c r="BX21" s="592"/>
      <c r="BY21" s="592"/>
      <c r="BZ21" s="592"/>
      <c r="CA21" s="592"/>
      <c r="CB21" s="592"/>
      <c r="CC21" s="593"/>
      <c r="CD21" s="520"/>
      <c r="CE21" s="521"/>
      <c r="CF21" s="521"/>
      <c r="CG21" s="521"/>
      <c r="CH21" s="521"/>
      <c r="CI21" s="521"/>
      <c r="CJ21" s="521"/>
      <c r="CK21" s="521"/>
      <c r="CL21" s="521"/>
      <c r="CM21" s="521"/>
      <c r="CN21" s="521"/>
      <c r="CO21" s="521"/>
      <c r="CP21" s="522"/>
      <c r="CQ21" s="520"/>
      <c r="CR21" s="521"/>
      <c r="CS21" s="521"/>
      <c r="CT21" s="521"/>
      <c r="CU21" s="521"/>
      <c r="CV21" s="521"/>
      <c r="CW21" s="521"/>
      <c r="CX21" s="521"/>
      <c r="CY21" s="521"/>
      <c r="CZ21" s="521"/>
      <c r="DA21" s="521"/>
      <c r="DB21" s="521"/>
      <c r="DC21" s="522"/>
      <c r="EF21" s="41"/>
    </row>
    <row r="22" spans="1:136" s="49" customFormat="1" ht="18.75">
      <c r="A22" s="528" t="s">
        <v>267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9"/>
      <c r="AS22" s="692">
        <v>0</v>
      </c>
      <c r="AT22" s="693"/>
      <c r="AU22" s="693"/>
      <c r="AV22" s="693"/>
      <c r="AW22" s="693"/>
      <c r="AX22" s="693"/>
      <c r="AY22" s="693"/>
      <c r="AZ22" s="693"/>
      <c r="BA22" s="693"/>
      <c r="BB22" s="693"/>
      <c r="BC22" s="693"/>
      <c r="BD22" s="694"/>
      <c r="BE22" s="564">
        <v>0</v>
      </c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5"/>
      <c r="BQ22" s="564">
        <f>IF(AS22=0,0,AS22/BE22*100)</f>
        <v>0</v>
      </c>
      <c r="BR22" s="627"/>
      <c r="BS22" s="627"/>
      <c r="BT22" s="627"/>
      <c r="BU22" s="627"/>
      <c r="BV22" s="627"/>
      <c r="BW22" s="627"/>
      <c r="BX22" s="627"/>
      <c r="BY22" s="627"/>
      <c r="BZ22" s="627"/>
      <c r="CA22" s="627"/>
      <c r="CB22" s="627"/>
      <c r="CC22" s="628"/>
      <c r="CD22" s="517" t="s">
        <v>220</v>
      </c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9"/>
      <c r="CQ22" s="517">
        <v>2</v>
      </c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9"/>
      <c r="EF22" s="31"/>
    </row>
    <row r="23" spans="1:107" ht="72.75" customHeight="1">
      <c r="A23" s="523" t="s">
        <v>268</v>
      </c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4"/>
      <c r="AS23" s="695"/>
      <c r="AT23" s="696"/>
      <c r="AU23" s="696"/>
      <c r="AV23" s="696"/>
      <c r="AW23" s="696"/>
      <c r="AX23" s="696"/>
      <c r="AY23" s="696"/>
      <c r="AZ23" s="696"/>
      <c r="BA23" s="696"/>
      <c r="BB23" s="696"/>
      <c r="BC23" s="696"/>
      <c r="BD23" s="697"/>
      <c r="BE23" s="606"/>
      <c r="BF23" s="607"/>
      <c r="BG23" s="607"/>
      <c r="BH23" s="607"/>
      <c r="BI23" s="607"/>
      <c r="BJ23" s="607"/>
      <c r="BK23" s="607"/>
      <c r="BL23" s="607"/>
      <c r="BM23" s="607"/>
      <c r="BN23" s="607"/>
      <c r="BO23" s="607"/>
      <c r="BP23" s="608"/>
      <c r="BQ23" s="591"/>
      <c r="BR23" s="592"/>
      <c r="BS23" s="592"/>
      <c r="BT23" s="592"/>
      <c r="BU23" s="592"/>
      <c r="BV23" s="592"/>
      <c r="BW23" s="592"/>
      <c r="BX23" s="592"/>
      <c r="BY23" s="592"/>
      <c r="BZ23" s="592"/>
      <c r="CA23" s="592"/>
      <c r="CB23" s="592"/>
      <c r="CC23" s="593"/>
      <c r="CD23" s="520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2"/>
      <c r="CQ23" s="520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1"/>
      <c r="DC23" s="522"/>
    </row>
    <row r="24" spans="1:136" s="49" customFormat="1" ht="18.75">
      <c r="A24" s="528" t="s">
        <v>269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9"/>
      <c r="AS24" s="692">
        <v>4</v>
      </c>
      <c r="AT24" s="693"/>
      <c r="AU24" s="693"/>
      <c r="AV24" s="693"/>
      <c r="AW24" s="693"/>
      <c r="AX24" s="693"/>
      <c r="AY24" s="693"/>
      <c r="AZ24" s="693"/>
      <c r="BA24" s="693"/>
      <c r="BB24" s="693"/>
      <c r="BC24" s="693"/>
      <c r="BD24" s="694"/>
      <c r="BE24" s="613">
        <v>4</v>
      </c>
      <c r="BF24" s="614"/>
      <c r="BG24" s="614"/>
      <c r="BH24" s="614"/>
      <c r="BI24" s="614"/>
      <c r="BJ24" s="614"/>
      <c r="BK24" s="614"/>
      <c r="BL24" s="614"/>
      <c r="BM24" s="614"/>
      <c r="BN24" s="614"/>
      <c r="BO24" s="614"/>
      <c r="BP24" s="653"/>
      <c r="BQ24" s="564">
        <f>IF(AS24=0,0,AS24/BE24*100)</f>
        <v>100</v>
      </c>
      <c r="BR24" s="627"/>
      <c r="BS24" s="627"/>
      <c r="BT24" s="627"/>
      <c r="BU24" s="627"/>
      <c r="BV24" s="627"/>
      <c r="BW24" s="627"/>
      <c r="BX24" s="627"/>
      <c r="BY24" s="627"/>
      <c r="BZ24" s="627"/>
      <c r="CA24" s="627"/>
      <c r="CB24" s="627"/>
      <c r="CC24" s="628"/>
      <c r="CD24" s="517" t="s">
        <v>220</v>
      </c>
      <c r="CE24" s="518"/>
      <c r="CF24" s="518"/>
      <c r="CG24" s="518"/>
      <c r="CH24" s="518"/>
      <c r="CI24" s="518"/>
      <c r="CJ24" s="518"/>
      <c r="CK24" s="518"/>
      <c r="CL24" s="518"/>
      <c r="CM24" s="518"/>
      <c r="CN24" s="518"/>
      <c r="CO24" s="518"/>
      <c r="CP24" s="519"/>
      <c r="CQ24" s="517">
        <v>2</v>
      </c>
      <c r="CR24" s="518"/>
      <c r="CS24" s="518"/>
      <c r="CT24" s="518"/>
      <c r="CU24" s="518"/>
      <c r="CV24" s="518"/>
      <c r="CW24" s="518"/>
      <c r="CX24" s="518"/>
      <c r="CY24" s="518"/>
      <c r="CZ24" s="518"/>
      <c r="DA24" s="518"/>
      <c r="DB24" s="518"/>
      <c r="DC24" s="519"/>
      <c r="EF24" s="31"/>
    </row>
    <row r="25" spans="1:136" ht="43.5" customHeight="1">
      <c r="A25" s="523" t="s">
        <v>270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4"/>
      <c r="AS25" s="695"/>
      <c r="AT25" s="696"/>
      <c r="AU25" s="696"/>
      <c r="AV25" s="696"/>
      <c r="AW25" s="696"/>
      <c r="AX25" s="696"/>
      <c r="AY25" s="696"/>
      <c r="AZ25" s="696"/>
      <c r="BA25" s="696"/>
      <c r="BB25" s="696"/>
      <c r="BC25" s="696"/>
      <c r="BD25" s="697"/>
      <c r="BE25" s="615"/>
      <c r="BF25" s="616"/>
      <c r="BG25" s="616"/>
      <c r="BH25" s="616"/>
      <c r="BI25" s="616"/>
      <c r="BJ25" s="616"/>
      <c r="BK25" s="616"/>
      <c r="BL25" s="616"/>
      <c r="BM25" s="616"/>
      <c r="BN25" s="616"/>
      <c r="BO25" s="616"/>
      <c r="BP25" s="654"/>
      <c r="BQ25" s="591"/>
      <c r="BR25" s="592"/>
      <c r="BS25" s="592"/>
      <c r="BT25" s="592"/>
      <c r="BU25" s="592"/>
      <c r="BV25" s="592"/>
      <c r="BW25" s="592"/>
      <c r="BX25" s="592"/>
      <c r="BY25" s="592"/>
      <c r="BZ25" s="592"/>
      <c r="CA25" s="592"/>
      <c r="CB25" s="592"/>
      <c r="CC25" s="593"/>
      <c r="CD25" s="520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2"/>
      <c r="CQ25" s="520"/>
      <c r="CR25" s="521"/>
      <c r="CS25" s="521"/>
      <c r="CT25" s="521"/>
      <c r="CU25" s="521"/>
      <c r="CV25" s="521"/>
      <c r="CW25" s="521"/>
      <c r="CX25" s="521"/>
      <c r="CY25" s="521"/>
      <c r="CZ25" s="521"/>
      <c r="DA25" s="521"/>
      <c r="DB25" s="521"/>
      <c r="DC25" s="522"/>
      <c r="EF25" s="41"/>
    </row>
    <row r="26" spans="1:107" ht="15" customHeight="1">
      <c r="A26" s="515"/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6"/>
      <c r="AS26" s="678"/>
      <c r="AT26" s="679"/>
      <c r="AU26" s="679"/>
      <c r="AV26" s="679"/>
      <c r="AW26" s="679"/>
      <c r="AX26" s="679"/>
      <c r="AY26" s="679"/>
      <c r="AZ26" s="679"/>
      <c r="BA26" s="679"/>
      <c r="BB26" s="679"/>
      <c r="BC26" s="679"/>
      <c r="BD26" s="680"/>
      <c r="BE26" s="503"/>
      <c r="BF26" s="504"/>
      <c r="BG26" s="504"/>
      <c r="BH26" s="504"/>
      <c r="BI26" s="504"/>
      <c r="BJ26" s="504"/>
      <c r="BK26" s="504"/>
      <c r="BL26" s="504"/>
      <c r="BM26" s="504"/>
      <c r="BN26" s="504"/>
      <c r="BO26" s="504"/>
      <c r="BP26" s="505"/>
      <c r="BQ26" s="503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5"/>
      <c r="CD26" s="503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5"/>
      <c r="CQ26" s="503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5"/>
    </row>
    <row r="27" spans="1:136" ht="29.25" customHeight="1">
      <c r="A27" s="515" t="s">
        <v>271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  <c r="AO27" s="515"/>
      <c r="AP27" s="515"/>
      <c r="AQ27" s="515"/>
      <c r="AR27" s="516"/>
      <c r="AS27" s="678" t="s">
        <v>206</v>
      </c>
      <c r="AT27" s="679"/>
      <c r="AU27" s="679"/>
      <c r="AV27" s="679"/>
      <c r="AW27" s="679"/>
      <c r="AX27" s="679"/>
      <c r="AY27" s="679"/>
      <c r="AZ27" s="679"/>
      <c r="BA27" s="679"/>
      <c r="BB27" s="679"/>
      <c r="BC27" s="679"/>
      <c r="BD27" s="680"/>
      <c r="BE27" s="503" t="s">
        <v>206</v>
      </c>
      <c r="BF27" s="504"/>
      <c r="BG27" s="504"/>
      <c r="BH27" s="504"/>
      <c r="BI27" s="504"/>
      <c r="BJ27" s="504"/>
      <c r="BK27" s="504"/>
      <c r="BL27" s="504"/>
      <c r="BM27" s="504"/>
      <c r="BN27" s="504"/>
      <c r="BO27" s="504"/>
      <c r="BP27" s="505"/>
      <c r="BQ27" s="503" t="s">
        <v>206</v>
      </c>
      <c r="BR27" s="504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5"/>
      <c r="CD27" s="503" t="s">
        <v>206</v>
      </c>
      <c r="CE27" s="504"/>
      <c r="CF27" s="504"/>
      <c r="CG27" s="504"/>
      <c r="CH27" s="504"/>
      <c r="CI27" s="504"/>
      <c r="CJ27" s="504"/>
      <c r="CK27" s="504"/>
      <c r="CL27" s="504"/>
      <c r="CM27" s="504"/>
      <c r="CN27" s="504"/>
      <c r="CO27" s="504"/>
      <c r="CP27" s="505"/>
      <c r="CQ27" s="503">
        <f>(CQ29+CQ31)/2</f>
        <v>2</v>
      </c>
      <c r="CR27" s="504"/>
      <c r="CS27" s="504"/>
      <c r="CT27" s="504"/>
      <c r="CU27" s="504"/>
      <c r="CV27" s="504"/>
      <c r="CW27" s="504"/>
      <c r="CX27" s="504"/>
      <c r="CY27" s="504"/>
      <c r="CZ27" s="504"/>
      <c r="DA27" s="504"/>
      <c r="DB27" s="504"/>
      <c r="DC27" s="505"/>
      <c r="EF27" s="31">
        <v>3</v>
      </c>
    </row>
    <row r="28" spans="1:107" ht="15" customHeight="1">
      <c r="A28" s="515" t="s">
        <v>230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6"/>
      <c r="AS28" s="678"/>
      <c r="AT28" s="679"/>
      <c r="AU28" s="679"/>
      <c r="AV28" s="679"/>
      <c r="AW28" s="679"/>
      <c r="AX28" s="679"/>
      <c r="AY28" s="679"/>
      <c r="AZ28" s="679"/>
      <c r="BA28" s="679"/>
      <c r="BB28" s="679"/>
      <c r="BC28" s="679"/>
      <c r="BD28" s="680"/>
      <c r="BE28" s="503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5"/>
      <c r="BQ28" s="503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5"/>
      <c r="CD28" s="503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5"/>
      <c r="CQ28" s="503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5"/>
    </row>
    <row r="29" spans="1:136" s="49" customFormat="1" ht="18.75">
      <c r="A29" s="528" t="s">
        <v>272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9"/>
      <c r="AS29" s="703">
        <v>0</v>
      </c>
      <c r="AT29" s="704"/>
      <c r="AU29" s="704"/>
      <c r="AV29" s="704"/>
      <c r="AW29" s="704"/>
      <c r="AX29" s="704"/>
      <c r="AY29" s="704"/>
      <c r="AZ29" s="704"/>
      <c r="BA29" s="704"/>
      <c r="BB29" s="704"/>
      <c r="BC29" s="704"/>
      <c r="BD29" s="705"/>
      <c r="BE29" s="517">
        <v>7</v>
      </c>
      <c r="BF29" s="518"/>
      <c r="BG29" s="518"/>
      <c r="BH29" s="518"/>
      <c r="BI29" s="518"/>
      <c r="BJ29" s="518"/>
      <c r="BK29" s="518"/>
      <c r="BL29" s="518"/>
      <c r="BM29" s="518"/>
      <c r="BN29" s="518"/>
      <c r="BO29" s="518"/>
      <c r="BP29" s="519"/>
      <c r="BQ29" s="564">
        <f>IF(AS29=0,0,AS29/BE29*100)</f>
        <v>0</v>
      </c>
      <c r="BR29" s="627"/>
      <c r="BS29" s="627"/>
      <c r="BT29" s="627"/>
      <c r="BU29" s="627"/>
      <c r="BV29" s="627"/>
      <c r="BW29" s="627"/>
      <c r="BX29" s="627"/>
      <c r="BY29" s="627"/>
      <c r="BZ29" s="627"/>
      <c r="CA29" s="627"/>
      <c r="CB29" s="627"/>
      <c r="CC29" s="628"/>
      <c r="CD29" s="517" t="s">
        <v>240</v>
      </c>
      <c r="CE29" s="518"/>
      <c r="CF29" s="518"/>
      <c r="CG29" s="518"/>
      <c r="CH29" s="518"/>
      <c r="CI29" s="518"/>
      <c r="CJ29" s="518"/>
      <c r="CK29" s="518"/>
      <c r="CL29" s="518"/>
      <c r="CM29" s="518"/>
      <c r="CN29" s="518"/>
      <c r="CO29" s="518"/>
      <c r="CP29" s="519"/>
      <c r="CQ29" s="569">
        <v>2</v>
      </c>
      <c r="CR29" s="698"/>
      <c r="CS29" s="698"/>
      <c r="CT29" s="698"/>
      <c r="CU29" s="698"/>
      <c r="CV29" s="698"/>
      <c r="CW29" s="698"/>
      <c r="CX29" s="698"/>
      <c r="CY29" s="698"/>
      <c r="CZ29" s="698"/>
      <c r="DA29" s="698"/>
      <c r="DB29" s="698"/>
      <c r="DC29" s="699"/>
      <c r="EF29" s="31"/>
    </row>
    <row r="30" spans="1:107" ht="29.25" customHeight="1">
      <c r="A30" s="523" t="s">
        <v>273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4"/>
      <c r="AS30" s="706"/>
      <c r="AT30" s="707"/>
      <c r="AU30" s="707"/>
      <c r="AV30" s="707"/>
      <c r="AW30" s="707"/>
      <c r="AX30" s="707"/>
      <c r="AY30" s="707"/>
      <c r="AZ30" s="707"/>
      <c r="BA30" s="707"/>
      <c r="BB30" s="707"/>
      <c r="BC30" s="707"/>
      <c r="BD30" s="708"/>
      <c r="BE30" s="520"/>
      <c r="BF30" s="521"/>
      <c r="BG30" s="521"/>
      <c r="BH30" s="521"/>
      <c r="BI30" s="521"/>
      <c r="BJ30" s="521"/>
      <c r="BK30" s="521"/>
      <c r="BL30" s="521"/>
      <c r="BM30" s="521"/>
      <c r="BN30" s="521"/>
      <c r="BO30" s="521"/>
      <c r="BP30" s="522"/>
      <c r="BQ30" s="591"/>
      <c r="BR30" s="592"/>
      <c r="BS30" s="592"/>
      <c r="BT30" s="592"/>
      <c r="BU30" s="592"/>
      <c r="BV30" s="592"/>
      <c r="BW30" s="592"/>
      <c r="BX30" s="592"/>
      <c r="BY30" s="592"/>
      <c r="BZ30" s="592"/>
      <c r="CA30" s="592"/>
      <c r="CB30" s="592"/>
      <c r="CC30" s="593"/>
      <c r="CD30" s="520"/>
      <c r="CE30" s="521"/>
      <c r="CF30" s="521"/>
      <c r="CG30" s="521"/>
      <c r="CH30" s="521"/>
      <c r="CI30" s="521"/>
      <c r="CJ30" s="521"/>
      <c r="CK30" s="521"/>
      <c r="CL30" s="521"/>
      <c r="CM30" s="521"/>
      <c r="CN30" s="521"/>
      <c r="CO30" s="521"/>
      <c r="CP30" s="522"/>
      <c r="CQ30" s="700"/>
      <c r="CR30" s="701"/>
      <c r="CS30" s="701"/>
      <c r="CT30" s="701"/>
      <c r="CU30" s="701"/>
      <c r="CV30" s="701"/>
      <c r="CW30" s="701"/>
      <c r="CX30" s="701"/>
      <c r="CY30" s="701"/>
      <c r="CZ30" s="701"/>
      <c r="DA30" s="701"/>
      <c r="DB30" s="701"/>
      <c r="DC30" s="702"/>
    </row>
    <row r="31" spans="1:136" s="49" customFormat="1" ht="18.75">
      <c r="A31" s="716" t="s">
        <v>274</v>
      </c>
      <c r="B31" s="716"/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716"/>
      <c r="AC31" s="716"/>
      <c r="AD31" s="716"/>
      <c r="AE31" s="716"/>
      <c r="AF31" s="716"/>
      <c r="AG31" s="716"/>
      <c r="AH31" s="716"/>
      <c r="AI31" s="716"/>
      <c r="AJ31" s="716"/>
      <c r="AK31" s="716"/>
      <c r="AL31" s="716"/>
      <c r="AM31" s="716"/>
      <c r="AN31" s="716"/>
      <c r="AO31" s="716"/>
      <c r="AP31" s="716"/>
      <c r="AQ31" s="716"/>
      <c r="AR31" s="717"/>
      <c r="AS31" s="718">
        <f>SUM(AS33:BD35)</f>
        <v>0.005</v>
      </c>
      <c r="AT31" s="719"/>
      <c r="AU31" s="719"/>
      <c r="AV31" s="719"/>
      <c r="AW31" s="719"/>
      <c r="AX31" s="719"/>
      <c r="AY31" s="719"/>
      <c r="AZ31" s="719"/>
      <c r="BA31" s="719"/>
      <c r="BB31" s="719"/>
      <c r="BC31" s="719"/>
      <c r="BD31" s="720"/>
      <c r="BE31" s="724">
        <f>SUM(BE33:BP35)</f>
        <v>0.005</v>
      </c>
      <c r="BF31" s="725"/>
      <c r="BG31" s="725"/>
      <c r="BH31" s="725"/>
      <c r="BI31" s="725"/>
      <c r="BJ31" s="725"/>
      <c r="BK31" s="725"/>
      <c r="BL31" s="725"/>
      <c r="BM31" s="725"/>
      <c r="BN31" s="725"/>
      <c r="BO31" s="725"/>
      <c r="BP31" s="726"/>
      <c r="BQ31" s="564">
        <f>IF(AS31=0,0,AS31/BE31*100)</f>
        <v>100</v>
      </c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84"/>
      <c r="CD31" s="564">
        <v>0</v>
      </c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84"/>
      <c r="CQ31" s="710">
        <f>SUM(CQ33:DC35)/3</f>
        <v>2</v>
      </c>
      <c r="CR31" s="711"/>
      <c r="CS31" s="711"/>
      <c r="CT31" s="711"/>
      <c r="CU31" s="711"/>
      <c r="CV31" s="711"/>
      <c r="CW31" s="711"/>
      <c r="CX31" s="711"/>
      <c r="CY31" s="711"/>
      <c r="CZ31" s="711"/>
      <c r="DA31" s="711"/>
      <c r="DB31" s="711"/>
      <c r="DC31" s="712"/>
      <c r="EF31" s="31"/>
    </row>
    <row r="32" spans="1:107" ht="57" customHeight="1">
      <c r="A32" s="523" t="s">
        <v>275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4"/>
      <c r="AS32" s="721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3"/>
      <c r="BE32" s="727"/>
      <c r="BF32" s="728"/>
      <c r="BG32" s="728"/>
      <c r="BH32" s="728"/>
      <c r="BI32" s="728"/>
      <c r="BJ32" s="728"/>
      <c r="BK32" s="728"/>
      <c r="BL32" s="728"/>
      <c r="BM32" s="728"/>
      <c r="BN32" s="728"/>
      <c r="BO32" s="728"/>
      <c r="BP32" s="729"/>
      <c r="BQ32" s="567"/>
      <c r="BR32" s="568"/>
      <c r="BS32" s="568"/>
      <c r="BT32" s="568"/>
      <c r="BU32" s="568"/>
      <c r="BV32" s="568"/>
      <c r="BW32" s="568"/>
      <c r="BX32" s="568"/>
      <c r="BY32" s="568"/>
      <c r="BZ32" s="568"/>
      <c r="CA32" s="568"/>
      <c r="CB32" s="568"/>
      <c r="CC32" s="709"/>
      <c r="CD32" s="567"/>
      <c r="CE32" s="568"/>
      <c r="CF32" s="568"/>
      <c r="CG32" s="568"/>
      <c r="CH32" s="568"/>
      <c r="CI32" s="568"/>
      <c r="CJ32" s="568"/>
      <c r="CK32" s="568"/>
      <c r="CL32" s="568"/>
      <c r="CM32" s="568"/>
      <c r="CN32" s="568"/>
      <c r="CO32" s="568"/>
      <c r="CP32" s="709"/>
      <c r="CQ32" s="713"/>
      <c r="CR32" s="714"/>
      <c r="CS32" s="714"/>
      <c r="CT32" s="714"/>
      <c r="CU32" s="714"/>
      <c r="CV32" s="714"/>
      <c r="CW32" s="714"/>
      <c r="CX32" s="714"/>
      <c r="CY32" s="714"/>
      <c r="CZ32" s="714"/>
      <c r="DA32" s="714"/>
      <c r="DB32" s="714"/>
      <c r="DC32" s="715"/>
    </row>
    <row r="33" spans="1:107" ht="29.25" customHeight="1">
      <c r="A33" s="515" t="s">
        <v>276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  <c r="AN33" s="515"/>
      <c r="AO33" s="515"/>
      <c r="AP33" s="515"/>
      <c r="AQ33" s="515"/>
      <c r="AR33" s="516"/>
      <c r="AS33" s="581">
        <v>0</v>
      </c>
      <c r="AT33" s="687"/>
      <c r="AU33" s="687"/>
      <c r="AV33" s="687"/>
      <c r="AW33" s="687"/>
      <c r="AX33" s="687"/>
      <c r="AY33" s="687"/>
      <c r="AZ33" s="687"/>
      <c r="BA33" s="687"/>
      <c r="BB33" s="687"/>
      <c r="BC33" s="687"/>
      <c r="BD33" s="65"/>
      <c r="BE33" s="564">
        <v>0</v>
      </c>
      <c r="BF33" s="604"/>
      <c r="BG33" s="604"/>
      <c r="BH33" s="604"/>
      <c r="BI33" s="604"/>
      <c r="BJ33" s="604"/>
      <c r="BK33" s="604"/>
      <c r="BL33" s="604"/>
      <c r="BM33" s="604"/>
      <c r="BN33" s="604"/>
      <c r="BO33" s="604"/>
      <c r="BP33" s="125"/>
      <c r="BQ33" s="620">
        <f>IF(AS33=0,0,AS33/BE33*100)</f>
        <v>0</v>
      </c>
      <c r="BR33" s="623"/>
      <c r="BS33" s="623"/>
      <c r="BT33" s="623"/>
      <c r="BU33" s="623"/>
      <c r="BV33" s="623"/>
      <c r="BW33" s="623"/>
      <c r="BX33" s="623"/>
      <c r="BY33" s="623"/>
      <c r="BZ33" s="623"/>
      <c r="CA33" s="623"/>
      <c r="CB33" s="623"/>
      <c r="CC33" s="624"/>
      <c r="CD33" s="503" t="s">
        <v>220</v>
      </c>
      <c r="CE33" s="504"/>
      <c r="CF33" s="504"/>
      <c r="CG33" s="504"/>
      <c r="CH33" s="504"/>
      <c r="CI33" s="504"/>
      <c r="CJ33" s="504"/>
      <c r="CK33" s="504"/>
      <c r="CL33" s="504"/>
      <c r="CM33" s="504"/>
      <c r="CN33" s="504"/>
      <c r="CO33" s="504"/>
      <c r="CP33" s="505"/>
      <c r="CQ33" s="503">
        <v>2</v>
      </c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  <c r="DB33" s="504"/>
      <c r="DC33" s="505"/>
    </row>
    <row r="34" spans="1:136" ht="29.25" customHeight="1">
      <c r="A34" s="515" t="s">
        <v>277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6"/>
      <c r="AS34" s="730">
        <v>0.005</v>
      </c>
      <c r="AT34" s="731"/>
      <c r="AU34" s="731"/>
      <c r="AV34" s="731"/>
      <c r="AW34" s="731"/>
      <c r="AX34" s="731"/>
      <c r="AY34" s="731"/>
      <c r="AZ34" s="731"/>
      <c r="BA34" s="731"/>
      <c r="BB34" s="731"/>
      <c r="BC34" s="731"/>
      <c r="BD34" s="92"/>
      <c r="BE34" s="732">
        <v>0.005</v>
      </c>
      <c r="BF34" s="733"/>
      <c r="BG34" s="733"/>
      <c r="BH34" s="733"/>
      <c r="BI34" s="733"/>
      <c r="BJ34" s="733"/>
      <c r="BK34" s="733"/>
      <c r="BL34" s="733"/>
      <c r="BM34" s="733"/>
      <c r="BN34" s="733"/>
      <c r="BO34" s="733"/>
      <c r="BP34" s="126"/>
      <c r="BQ34" s="620">
        <f>IF(AS34=0,0,AS34/BE34*100)</f>
        <v>100</v>
      </c>
      <c r="BR34" s="623"/>
      <c r="BS34" s="623"/>
      <c r="BT34" s="623"/>
      <c r="BU34" s="623"/>
      <c r="BV34" s="623"/>
      <c r="BW34" s="623"/>
      <c r="BX34" s="623"/>
      <c r="BY34" s="623"/>
      <c r="BZ34" s="623"/>
      <c r="CA34" s="623"/>
      <c r="CB34" s="623"/>
      <c r="CC34" s="624"/>
      <c r="CD34" s="503" t="s">
        <v>220</v>
      </c>
      <c r="CE34" s="504"/>
      <c r="CF34" s="504"/>
      <c r="CG34" s="504"/>
      <c r="CH34" s="504"/>
      <c r="CI34" s="504"/>
      <c r="CJ34" s="504"/>
      <c r="CK34" s="504"/>
      <c r="CL34" s="504"/>
      <c r="CM34" s="504"/>
      <c r="CN34" s="504"/>
      <c r="CO34" s="504"/>
      <c r="CP34" s="505"/>
      <c r="CQ34" s="503">
        <f>IF(BQ34&lt;80,IF(CD34="прямая",3,1),IF(BQ34&gt;120,IF(CD34="прямая",1,3),2))</f>
        <v>2</v>
      </c>
      <c r="CR34" s="504"/>
      <c r="CS34" s="504"/>
      <c r="CT34" s="504"/>
      <c r="CU34" s="504"/>
      <c r="CV34" s="504"/>
      <c r="CW34" s="504"/>
      <c r="CX34" s="504"/>
      <c r="CY34" s="504"/>
      <c r="CZ34" s="504"/>
      <c r="DA34" s="504"/>
      <c r="DB34" s="504"/>
      <c r="DC34" s="505"/>
      <c r="EF34" s="51"/>
    </row>
    <row r="35" spans="1:107" ht="29.25" customHeight="1">
      <c r="A35" s="515" t="s">
        <v>278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6"/>
      <c r="AS35" s="581">
        <v>0</v>
      </c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8"/>
      <c r="BE35" s="564">
        <v>0</v>
      </c>
      <c r="BF35" s="604"/>
      <c r="BG35" s="604"/>
      <c r="BH35" s="604"/>
      <c r="BI35" s="604"/>
      <c r="BJ35" s="604"/>
      <c r="BK35" s="604"/>
      <c r="BL35" s="604"/>
      <c r="BM35" s="604"/>
      <c r="BN35" s="604"/>
      <c r="BO35" s="604"/>
      <c r="BP35" s="605"/>
      <c r="BQ35" s="620">
        <f>IF(AS35=0,0,AS35/BE35*100)</f>
        <v>0</v>
      </c>
      <c r="BR35" s="623"/>
      <c r="BS35" s="623"/>
      <c r="BT35" s="623"/>
      <c r="BU35" s="623"/>
      <c r="BV35" s="623"/>
      <c r="BW35" s="623"/>
      <c r="BX35" s="623"/>
      <c r="BY35" s="623"/>
      <c r="BZ35" s="623"/>
      <c r="CA35" s="623"/>
      <c r="CB35" s="623"/>
      <c r="CC35" s="624"/>
      <c r="CD35" s="503" t="s">
        <v>220</v>
      </c>
      <c r="CE35" s="504"/>
      <c r="CF35" s="504"/>
      <c r="CG35" s="504"/>
      <c r="CH35" s="504"/>
      <c r="CI35" s="504"/>
      <c r="CJ35" s="504"/>
      <c r="CK35" s="504"/>
      <c r="CL35" s="504"/>
      <c r="CM35" s="504"/>
      <c r="CN35" s="504"/>
      <c r="CO35" s="504"/>
      <c r="CP35" s="505"/>
      <c r="CQ35" s="503">
        <v>2</v>
      </c>
      <c r="CR35" s="504"/>
      <c r="CS35" s="504"/>
      <c r="CT35" s="504"/>
      <c r="CU35" s="504"/>
      <c r="CV35" s="504"/>
      <c r="CW35" s="504"/>
      <c r="CX35" s="504"/>
      <c r="CY35" s="504"/>
      <c r="CZ35" s="504"/>
      <c r="DA35" s="504"/>
      <c r="DB35" s="504"/>
      <c r="DC35" s="505"/>
    </row>
    <row r="36" spans="1:107" ht="14.25" customHeight="1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15"/>
      <c r="AQ36" s="515"/>
      <c r="AR36" s="516"/>
      <c r="AS36" s="678"/>
      <c r="AT36" s="679"/>
      <c r="AU36" s="679"/>
      <c r="AV36" s="679"/>
      <c r="AW36" s="679"/>
      <c r="AX36" s="679"/>
      <c r="AY36" s="679"/>
      <c r="AZ36" s="679"/>
      <c r="BA36" s="679"/>
      <c r="BB36" s="679"/>
      <c r="BC36" s="679"/>
      <c r="BD36" s="680"/>
      <c r="BE36" s="503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5"/>
      <c r="BQ36" s="503"/>
      <c r="BR36" s="504"/>
      <c r="BS36" s="504"/>
      <c r="BT36" s="504"/>
      <c r="BU36" s="504"/>
      <c r="BV36" s="504"/>
      <c r="BW36" s="504"/>
      <c r="BX36" s="504"/>
      <c r="BY36" s="504"/>
      <c r="BZ36" s="504"/>
      <c r="CA36" s="504"/>
      <c r="CB36" s="504"/>
      <c r="CC36" s="505"/>
      <c r="CD36" s="503"/>
      <c r="CE36" s="504"/>
      <c r="CF36" s="504"/>
      <c r="CG36" s="504"/>
      <c r="CH36" s="504"/>
      <c r="CI36" s="504"/>
      <c r="CJ36" s="504"/>
      <c r="CK36" s="504"/>
      <c r="CL36" s="504"/>
      <c r="CM36" s="504"/>
      <c r="CN36" s="504"/>
      <c r="CO36" s="504"/>
      <c r="CP36" s="505"/>
      <c r="CQ36" s="503"/>
      <c r="CR36" s="504"/>
      <c r="CS36" s="504"/>
      <c r="CT36" s="504"/>
      <c r="CU36" s="504"/>
      <c r="CV36" s="504"/>
      <c r="CW36" s="504"/>
      <c r="CX36" s="504"/>
      <c r="CY36" s="504"/>
      <c r="CZ36" s="504"/>
      <c r="DA36" s="504"/>
      <c r="DB36" s="504"/>
      <c r="DC36" s="505"/>
    </row>
    <row r="37" spans="1:136" ht="43.5" customHeight="1">
      <c r="A37" s="515" t="s">
        <v>279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6"/>
      <c r="AS37" s="734">
        <f>AS38</f>
        <v>0</v>
      </c>
      <c r="AT37" s="679"/>
      <c r="AU37" s="679"/>
      <c r="AV37" s="679"/>
      <c r="AW37" s="679"/>
      <c r="AX37" s="679"/>
      <c r="AY37" s="679"/>
      <c r="AZ37" s="679"/>
      <c r="BA37" s="679"/>
      <c r="BB37" s="679"/>
      <c r="BC37" s="679"/>
      <c r="BD37" s="680"/>
      <c r="BE37" s="579">
        <f>BE38</f>
        <v>0</v>
      </c>
      <c r="BF37" s="504"/>
      <c r="BG37" s="504"/>
      <c r="BH37" s="504"/>
      <c r="BI37" s="504"/>
      <c r="BJ37" s="504"/>
      <c r="BK37" s="504"/>
      <c r="BL37" s="504"/>
      <c r="BM37" s="504"/>
      <c r="BN37" s="504"/>
      <c r="BO37" s="504"/>
      <c r="BP37" s="505"/>
      <c r="BQ37" s="620">
        <f>IF(AS37=0,0,AS37/BE37*100)</f>
        <v>0</v>
      </c>
      <c r="BR37" s="623"/>
      <c r="BS37" s="623"/>
      <c r="BT37" s="623"/>
      <c r="BU37" s="623"/>
      <c r="BV37" s="623"/>
      <c r="BW37" s="623"/>
      <c r="BX37" s="623"/>
      <c r="BY37" s="623"/>
      <c r="BZ37" s="623"/>
      <c r="CA37" s="623"/>
      <c r="CB37" s="623"/>
      <c r="CC37" s="624"/>
      <c r="CD37" s="503" t="s">
        <v>240</v>
      </c>
      <c r="CE37" s="504"/>
      <c r="CF37" s="504"/>
      <c r="CG37" s="504"/>
      <c r="CH37" s="504"/>
      <c r="CI37" s="504"/>
      <c r="CJ37" s="504"/>
      <c r="CK37" s="504"/>
      <c r="CL37" s="504"/>
      <c r="CM37" s="504"/>
      <c r="CN37" s="504"/>
      <c r="CO37" s="504"/>
      <c r="CP37" s="505"/>
      <c r="CQ37" s="503">
        <v>2</v>
      </c>
      <c r="CR37" s="504"/>
      <c r="CS37" s="504"/>
      <c r="CT37" s="504"/>
      <c r="CU37" s="504"/>
      <c r="CV37" s="504"/>
      <c r="CW37" s="504"/>
      <c r="CX37" s="504"/>
      <c r="CY37" s="504"/>
      <c r="CZ37" s="504"/>
      <c r="DA37" s="504"/>
      <c r="DB37" s="504"/>
      <c r="DC37" s="505"/>
      <c r="EF37" s="51">
        <v>4</v>
      </c>
    </row>
    <row r="38" spans="1:107" ht="72.75" customHeight="1">
      <c r="A38" s="515" t="s">
        <v>280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6"/>
      <c r="AS38" s="581">
        <v>0</v>
      </c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8"/>
      <c r="BE38" s="564">
        <v>0</v>
      </c>
      <c r="BF38" s="604"/>
      <c r="BG38" s="604"/>
      <c r="BH38" s="604"/>
      <c r="BI38" s="604"/>
      <c r="BJ38" s="604"/>
      <c r="BK38" s="604"/>
      <c r="BL38" s="604"/>
      <c r="BM38" s="604"/>
      <c r="BN38" s="604"/>
      <c r="BO38" s="604"/>
      <c r="BP38" s="605"/>
      <c r="BQ38" s="620"/>
      <c r="BR38" s="623"/>
      <c r="BS38" s="623"/>
      <c r="BT38" s="623"/>
      <c r="BU38" s="623"/>
      <c r="BV38" s="623"/>
      <c r="BW38" s="623"/>
      <c r="BX38" s="623"/>
      <c r="BY38" s="623"/>
      <c r="BZ38" s="623"/>
      <c r="CA38" s="623"/>
      <c r="CB38" s="623"/>
      <c r="CC38" s="624"/>
      <c r="CD38" s="674"/>
      <c r="CE38" s="735"/>
      <c r="CF38" s="735"/>
      <c r="CG38" s="735"/>
      <c r="CH38" s="735"/>
      <c r="CI38" s="735"/>
      <c r="CJ38" s="735"/>
      <c r="CK38" s="735"/>
      <c r="CL38" s="735"/>
      <c r="CM38" s="735"/>
      <c r="CN38" s="735"/>
      <c r="CO38" s="735"/>
      <c r="CP38" s="736"/>
      <c r="CQ38" s="503"/>
      <c r="CR38" s="504"/>
      <c r="CS38" s="504"/>
      <c r="CT38" s="504"/>
      <c r="CU38" s="504"/>
      <c r="CV38" s="504"/>
      <c r="CW38" s="504"/>
      <c r="CX38" s="504"/>
      <c r="CY38" s="504"/>
      <c r="CZ38" s="504"/>
      <c r="DA38" s="504"/>
      <c r="DB38" s="504"/>
      <c r="DC38" s="505"/>
    </row>
    <row r="39" spans="1:136" ht="18.75">
      <c r="A39" s="515"/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6"/>
      <c r="AS39" s="678"/>
      <c r="AT39" s="679"/>
      <c r="AU39" s="679"/>
      <c r="AV39" s="679"/>
      <c r="AW39" s="679"/>
      <c r="AX39" s="679"/>
      <c r="AY39" s="679"/>
      <c r="AZ39" s="679"/>
      <c r="BA39" s="679"/>
      <c r="BB39" s="679"/>
      <c r="BC39" s="679"/>
      <c r="BD39" s="680"/>
      <c r="BE39" s="503"/>
      <c r="BF39" s="504"/>
      <c r="BG39" s="504"/>
      <c r="BH39" s="504"/>
      <c r="BI39" s="504"/>
      <c r="BJ39" s="504"/>
      <c r="BK39" s="504"/>
      <c r="BL39" s="504"/>
      <c r="BM39" s="504"/>
      <c r="BN39" s="504"/>
      <c r="BO39" s="504"/>
      <c r="BP39" s="505"/>
      <c r="BQ39" s="503"/>
      <c r="BR39" s="504"/>
      <c r="BS39" s="504"/>
      <c r="BT39" s="504"/>
      <c r="BU39" s="504"/>
      <c r="BV39" s="504"/>
      <c r="BW39" s="504"/>
      <c r="BX39" s="504"/>
      <c r="BY39" s="504"/>
      <c r="BZ39" s="504"/>
      <c r="CA39" s="504"/>
      <c r="CB39" s="504"/>
      <c r="CC39" s="505"/>
      <c r="CD39" s="503"/>
      <c r="CE39" s="504"/>
      <c r="CF39" s="504"/>
      <c r="CG39" s="504"/>
      <c r="CH39" s="504"/>
      <c r="CI39" s="504"/>
      <c r="CJ39" s="504"/>
      <c r="CK39" s="504"/>
      <c r="CL39" s="504"/>
      <c r="CM39" s="504"/>
      <c r="CN39" s="504"/>
      <c r="CO39" s="504"/>
      <c r="CP39" s="505"/>
      <c r="CQ39" s="503"/>
      <c r="CR39" s="504"/>
      <c r="CS39" s="504"/>
      <c r="CT39" s="504"/>
      <c r="CU39" s="504"/>
      <c r="CV39" s="504"/>
      <c r="CW39" s="504"/>
      <c r="CX39" s="504"/>
      <c r="CY39" s="504"/>
      <c r="CZ39" s="504"/>
      <c r="DA39" s="504"/>
      <c r="DB39" s="504"/>
      <c r="DC39" s="505"/>
      <c r="EF39" s="41"/>
    </row>
    <row r="40" spans="1:136" ht="86.25" customHeight="1">
      <c r="A40" s="515" t="s">
        <v>281</v>
      </c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6"/>
      <c r="AS40" s="678" t="s">
        <v>206</v>
      </c>
      <c r="AT40" s="679"/>
      <c r="AU40" s="679"/>
      <c r="AV40" s="679"/>
      <c r="AW40" s="679"/>
      <c r="AX40" s="679"/>
      <c r="AY40" s="679"/>
      <c r="AZ40" s="679"/>
      <c r="BA40" s="679"/>
      <c r="BB40" s="679"/>
      <c r="BC40" s="679"/>
      <c r="BD40" s="680"/>
      <c r="BE40" s="503" t="s">
        <v>206</v>
      </c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5"/>
      <c r="BQ40" s="503" t="s">
        <v>206</v>
      </c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5"/>
      <c r="CD40" s="503" t="s">
        <v>206</v>
      </c>
      <c r="CE40" s="504"/>
      <c r="CF40" s="504"/>
      <c r="CG40" s="504"/>
      <c r="CH40" s="504"/>
      <c r="CI40" s="504"/>
      <c r="CJ40" s="504"/>
      <c r="CK40" s="504"/>
      <c r="CL40" s="504"/>
      <c r="CM40" s="504"/>
      <c r="CN40" s="504"/>
      <c r="CO40" s="504"/>
      <c r="CP40" s="505"/>
      <c r="CQ40" s="503">
        <f>(CQ42+CQ44)/2</f>
        <v>2</v>
      </c>
      <c r="CR40" s="504"/>
      <c r="CS40" s="504"/>
      <c r="CT40" s="504"/>
      <c r="CU40" s="504"/>
      <c r="CV40" s="504"/>
      <c r="CW40" s="504"/>
      <c r="CX40" s="504"/>
      <c r="CY40" s="504"/>
      <c r="CZ40" s="504"/>
      <c r="DA40" s="504"/>
      <c r="DB40" s="504"/>
      <c r="DC40" s="505"/>
      <c r="EF40" s="31">
        <v>5</v>
      </c>
    </row>
    <row r="41" spans="1:136" ht="15" customHeight="1">
      <c r="A41" s="515" t="s">
        <v>230</v>
      </c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6"/>
      <c r="AS41" s="678"/>
      <c r="AT41" s="679"/>
      <c r="AU41" s="679"/>
      <c r="AV41" s="679"/>
      <c r="AW41" s="679"/>
      <c r="AX41" s="679"/>
      <c r="AY41" s="679"/>
      <c r="AZ41" s="679"/>
      <c r="BA41" s="679"/>
      <c r="BB41" s="679"/>
      <c r="BC41" s="679"/>
      <c r="BD41" s="680"/>
      <c r="BE41" s="503"/>
      <c r="BF41" s="504"/>
      <c r="BG41" s="504"/>
      <c r="BH41" s="504"/>
      <c r="BI41" s="504"/>
      <c r="BJ41" s="504"/>
      <c r="BK41" s="504"/>
      <c r="BL41" s="504"/>
      <c r="BM41" s="504"/>
      <c r="BN41" s="504"/>
      <c r="BO41" s="504"/>
      <c r="BP41" s="505"/>
      <c r="BQ41" s="503"/>
      <c r="BR41" s="504"/>
      <c r="BS41" s="504"/>
      <c r="BT41" s="504"/>
      <c r="BU41" s="504"/>
      <c r="BV41" s="504"/>
      <c r="BW41" s="504"/>
      <c r="BX41" s="504"/>
      <c r="BY41" s="504"/>
      <c r="BZ41" s="504"/>
      <c r="CA41" s="504"/>
      <c r="CB41" s="504"/>
      <c r="CC41" s="505"/>
      <c r="CD41" s="503"/>
      <c r="CE41" s="504"/>
      <c r="CF41" s="504"/>
      <c r="CG41" s="504"/>
      <c r="CH41" s="504"/>
      <c r="CI41" s="504"/>
      <c r="CJ41" s="504"/>
      <c r="CK41" s="504"/>
      <c r="CL41" s="504"/>
      <c r="CM41" s="504"/>
      <c r="CN41" s="504"/>
      <c r="CO41" s="504"/>
      <c r="CP41" s="505"/>
      <c r="CQ41" s="503"/>
      <c r="CR41" s="504"/>
      <c r="CS41" s="504"/>
      <c r="CT41" s="504"/>
      <c r="CU41" s="504"/>
      <c r="CV41" s="504"/>
      <c r="CW41" s="504"/>
      <c r="CX41" s="504"/>
      <c r="CY41" s="504"/>
      <c r="CZ41" s="504"/>
      <c r="DA41" s="504"/>
      <c r="DB41" s="504"/>
      <c r="DC41" s="505"/>
      <c r="EF41" s="41"/>
    </row>
    <row r="42" spans="1:136" s="49" customFormat="1" ht="27.75" customHeight="1">
      <c r="A42" s="528" t="s">
        <v>282</v>
      </c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9"/>
      <c r="AS42" s="739">
        <v>0</v>
      </c>
      <c r="AT42" s="740"/>
      <c r="AU42" s="740"/>
      <c r="AV42" s="740"/>
      <c r="AW42" s="740"/>
      <c r="AX42" s="740"/>
      <c r="AY42" s="740"/>
      <c r="AZ42" s="740"/>
      <c r="BA42" s="740"/>
      <c r="BB42" s="740"/>
      <c r="BC42" s="740"/>
      <c r="BD42" s="741"/>
      <c r="BE42" s="517">
        <v>1</v>
      </c>
      <c r="BF42" s="518"/>
      <c r="BG42" s="518"/>
      <c r="BH42" s="518"/>
      <c r="BI42" s="518"/>
      <c r="BJ42" s="518"/>
      <c r="BK42" s="518"/>
      <c r="BL42" s="518"/>
      <c r="BM42" s="518"/>
      <c r="BN42" s="518"/>
      <c r="BO42" s="518"/>
      <c r="BP42" s="519"/>
      <c r="BQ42" s="564">
        <f>IF(AS42=0,0,AS42/BE42*100)</f>
        <v>0</v>
      </c>
      <c r="BR42" s="604"/>
      <c r="BS42" s="604"/>
      <c r="BT42" s="604"/>
      <c r="BU42" s="604"/>
      <c r="BV42" s="604"/>
      <c r="BW42" s="604"/>
      <c r="BX42" s="604"/>
      <c r="BY42" s="604"/>
      <c r="BZ42" s="604"/>
      <c r="CA42" s="604"/>
      <c r="CB42" s="604"/>
      <c r="CC42" s="605"/>
      <c r="CD42" s="517" t="s">
        <v>240</v>
      </c>
      <c r="CE42" s="518"/>
      <c r="CF42" s="518"/>
      <c r="CG42" s="518"/>
      <c r="CH42" s="518"/>
      <c r="CI42" s="518"/>
      <c r="CJ42" s="518"/>
      <c r="CK42" s="518"/>
      <c r="CL42" s="518"/>
      <c r="CM42" s="518"/>
      <c r="CN42" s="518"/>
      <c r="CO42" s="518"/>
      <c r="CP42" s="519"/>
      <c r="CQ42" s="517">
        <v>2</v>
      </c>
      <c r="CR42" s="518"/>
      <c r="CS42" s="518"/>
      <c r="CT42" s="518"/>
      <c r="CU42" s="518"/>
      <c r="CV42" s="518"/>
      <c r="CW42" s="518"/>
      <c r="CX42" s="518"/>
      <c r="CY42" s="518"/>
      <c r="CZ42" s="518"/>
      <c r="DA42" s="518"/>
      <c r="DB42" s="518"/>
      <c r="DC42" s="519"/>
      <c r="EF42" s="31"/>
    </row>
    <row r="43" spans="1:107" ht="62.25" customHeight="1">
      <c r="A43" s="523" t="s">
        <v>283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523"/>
      <c r="AR43" s="524"/>
      <c r="AS43" s="742"/>
      <c r="AT43" s="743"/>
      <c r="AU43" s="743"/>
      <c r="AV43" s="743"/>
      <c r="AW43" s="743"/>
      <c r="AX43" s="743"/>
      <c r="AY43" s="743"/>
      <c r="AZ43" s="743"/>
      <c r="BA43" s="743"/>
      <c r="BB43" s="743"/>
      <c r="BC43" s="743"/>
      <c r="BD43" s="744"/>
      <c r="BE43" s="520"/>
      <c r="BF43" s="521"/>
      <c r="BG43" s="521"/>
      <c r="BH43" s="521"/>
      <c r="BI43" s="521"/>
      <c r="BJ43" s="521"/>
      <c r="BK43" s="521"/>
      <c r="BL43" s="521"/>
      <c r="BM43" s="521"/>
      <c r="BN43" s="521"/>
      <c r="BO43" s="521"/>
      <c r="BP43" s="522"/>
      <c r="BQ43" s="606"/>
      <c r="BR43" s="607"/>
      <c r="BS43" s="607"/>
      <c r="BT43" s="607"/>
      <c r="BU43" s="607"/>
      <c r="BV43" s="607"/>
      <c r="BW43" s="607"/>
      <c r="BX43" s="607"/>
      <c r="BY43" s="607"/>
      <c r="BZ43" s="607"/>
      <c r="CA43" s="607"/>
      <c r="CB43" s="607"/>
      <c r="CC43" s="608"/>
      <c r="CD43" s="520"/>
      <c r="CE43" s="521"/>
      <c r="CF43" s="521"/>
      <c r="CG43" s="521"/>
      <c r="CH43" s="521"/>
      <c r="CI43" s="521"/>
      <c r="CJ43" s="521"/>
      <c r="CK43" s="521"/>
      <c r="CL43" s="521"/>
      <c r="CM43" s="521"/>
      <c r="CN43" s="521"/>
      <c r="CO43" s="521"/>
      <c r="CP43" s="522"/>
      <c r="CQ43" s="520"/>
      <c r="CR43" s="521"/>
      <c r="CS43" s="521"/>
      <c r="CT43" s="521"/>
      <c r="CU43" s="521"/>
      <c r="CV43" s="521"/>
      <c r="CW43" s="521"/>
      <c r="CX43" s="521"/>
      <c r="CY43" s="521"/>
      <c r="CZ43" s="521"/>
      <c r="DA43" s="521"/>
      <c r="DB43" s="521"/>
      <c r="DC43" s="522"/>
    </row>
    <row r="44" spans="1:136" s="49" customFormat="1" ht="18.75">
      <c r="A44" s="716" t="s">
        <v>284</v>
      </c>
      <c r="B44" s="716"/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716"/>
      <c r="Y44" s="716"/>
      <c r="Z44" s="716"/>
      <c r="AA44" s="716"/>
      <c r="AB44" s="716"/>
      <c r="AC44" s="716"/>
      <c r="AD44" s="716"/>
      <c r="AE44" s="716"/>
      <c r="AF44" s="716"/>
      <c r="AG44" s="716"/>
      <c r="AH44" s="716"/>
      <c r="AI44" s="716"/>
      <c r="AJ44" s="716"/>
      <c r="AK44" s="716"/>
      <c r="AL44" s="716"/>
      <c r="AM44" s="716"/>
      <c r="AN44" s="716"/>
      <c r="AO44" s="716"/>
      <c r="AP44" s="716"/>
      <c r="AQ44" s="716"/>
      <c r="AR44" s="717"/>
      <c r="AS44" s="664">
        <v>0</v>
      </c>
      <c r="AT44" s="737"/>
      <c r="AU44" s="737"/>
      <c r="AV44" s="737"/>
      <c r="AW44" s="737"/>
      <c r="AX44" s="737"/>
      <c r="AY44" s="737"/>
      <c r="AZ44" s="737"/>
      <c r="BA44" s="737"/>
      <c r="BB44" s="737"/>
      <c r="BC44" s="737"/>
      <c r="BD44" s="738"/>
      <c r="BE44" s="564">
        <v>0</v>
      </c>
      <c r="BF44" s="604"/>
      <c r="BG44" s="604"/>
      <c r="BH44" s="604"/>
      <c r="BI44" s="604"/>
      <c r="BJ44" s="604"/>
      <c r="BK44" s="604"/>
      <c r="BL44" s="604"/>
      <c r="BM44" s="604"/>
      <c r="BN44" s="604"/>
      <c r="BO44" s="604"/>
      <c r="BP44" s="605"/>
      <c r="BQ44" s="564">
        <f>IF(AS44=0,0,AS44/BE44*100)</f>
        <v>0</v>
      </c>
      <c r="BR44" s="604"/>
      <c r="BS44" s="604"/>
      <c r="BT44" s="604"/>
      <c r="BU44" s="604"/>
      <c r="BV44" s="604"/>
      <c r="BW44" s="604"/>
      <c r="BX44" s="604"/>
      <c r="BY44" s="604"/>
      <c r="BZ44" s="604"/>
      <c r="CA44" s="604"/>
      <c r="CB44" s="604"/>
      <c r="CC44" s="605"/>
      <c r="CD44" s="517" t="s">
        <v>220</v>
      </c>
      <c r="CE44" s="518"/>
      <c r="CF44" s="518"/>
      <c r="CG44" s="518"/>
      <c r="CH44" s="518"/>
      <c r="CI44" s="518"/>
      <c r="CJ44" s="518"/>
      <c r="CK44" s="518"/>
      <c r="CL44" s="518"/>
      <c r="CM44" s="518"/>
      <c r="CN44" s="518"/>
      <c r="CO44" s="518"/>
      <c r="CP44" s="519"/>
      <c r="CQ44" s="517">
        <v>2</v>
      </c>
      <c r="CR44" s="518"/>
      <c r="CS44" s="518"/>
      <c r="CT44" s="518"/>
      <c r="CU44" s="518"/>
      <c r="CV44" s="518"/>
      <c r="CW44" s="518"/>
      <c r="CX44" s="518"/>
      <c r="CY44" s="518"/>
      <c r="CZ44" s="518"/>
      <c r="DA44" s="518"/>
      <c r="DB44" s="518"/>
      <c r="DC44" s="519"/>
      <c r="EF44" s="31"/>
    </row>
    <row r="45" spans="1:107" ht="114.75" customHeight="1">
      <c r="A45" s="523" t="s">
        <v>285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4"/>
      <c r="AS45" s="631"/>
      <c r="AT45" s="632"/>
      <c r="AU45" s="632"/>
      <c r="AV45" s="632"/>
      <c r="AW45" s="632"/>
      <c r="AX45" s="632"/>
      <c r="AY45" s="632"/>
      <c r="AZ45" s="632"/>
      <c r="BA45" s="632"/>
      <c r="BB45" s="632"/>
      <c r="BC45" s="632"/>
      <c r="BD45" s="633"/>
      <c r="BE45" s="606"/>
      <c r="BF45" s="607"/>
      <c r="BG45" s="607"/>
      <c r="BH45" s="607"/>
      <c r="BI45" s="607"/>
      <c r="BJ45" s="607"/>
      <c r="BK45" s="607"/>
      <c r="BL45" s="607"/>
      <c r="BM45" s="607"/>
      <c r="BN45" s="607"/>
      <c r="BO45" s="607"/>
      <c r="BP45" s="608"/>
      <c r="BQ45" s="606"/>
      <c r="BR45" s="607"/>
      <c r="BS45" s="607"/>
      <c r="BT45" s="607"/>
      <c r="BU45" s="607"/>
      <c r="BV45" s="607"/>
      <c r="BW45" s="607"/>
      <c r="BX45" s="607"/>
      <c r="BY45" s="607"/>
      <c r="BZ45" s="607"/>
      <c r="CA45" s="607"/>
      <c r="CB45" s="607"/>
      <c r="CC45" s="608"/>
      <c r="CD45" s="520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1"/>
      <c r="CP45" s="522"/>
      <c r="CQ45" s="520"/>
      <c r="CR45" s="521"/>
      <c r="CS45" s="521"/>
      <c r="CT45" s="521"/>
      <c r="CU45" s="521"/>
      <c r="CV45" s="521"/>
      <c r="CW45" s="521"/>
      <c r="CX45" s="521"/>
      <c r="CY45" s="521"/>
      <c r="CZ45" s="521"/>
      <c r="DA45" s="521"/>
      <c r="DB45" s="521"/>
      <c r="DC45" s="522"/>
    </row>
    <row r="46" spans="1:107" ht="14.25" customHeight="1">
      <c r="A46" s="515"/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  <c r="AN46" s="515"/>
      <c r="AO46" s="515"/>
      <c r="AP46" s="515"/>
      <c r="AQ46" s="515"/>
      <c r="AR46" s="516"/>
      <c r="AS46" s="525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7"/>
      <c r="BE46" s="503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5"/>
      <c r="BQ46" s="503"/>
      <c r="BR46" s="504"/>
      <c r="BS46" s="504"/>
      <c r="BT46" s="504"/>
      <c r="BU46" s="504"/>
      <c r="BV46" s="504"/>
      <c r="BW46" s="504"/>
      <c r="BX46" s="504"/>
      <c r="BY46" s="504"/>
      <c r="BZ46" s="504"/>
      <c r="CA46" s="504"/>
      <c r="CB46" s="504"/>
      <c r="CC46" s="505"/>
      <c r="CD46" s="503"/>
      <c r="CE46" s="504"/>
      <c r="CF46" s="504"/>
      <c r="CG46" s="504"/>
      <c r="CH46" s="504"/>
      <c r="CI46" s="504"/>
      <c r="CJ46" s="504"/>
      <c r="CK46" s="504"/>
      <c r="CL46" s="504"/>
      <c r="CM46" s="504"/>
      <c r="CN46" s="504"/>
      <c r="CO46" s="504"/>
      <c r="CP46" s="505"/>
      <c r="CQ46" s="503"/>
      <c r="CR46" s="504"/>
      <c r="CS46" s="504"/>
      <c r="CT46" s="504"/>
      <c r="CU46" s="504"/>
      <c r="CV46" s="504"/>
      <c r="CW46" s="504"/>
      <c r="CX46" s="504"/>
      <c r="CY46" s="504"/>
      <c r="CZ46" s="504"/>
      <c r="DA46" s="504"/>
      <c r="DB46" s="504"/>
      <c r="DC46" s="505"/>
    </row>
    <row r="47" spans="1:107" ht="29.25" customHeight="1">
      <c r="A47" s="515" t="s">
        <v>286</v>
      </c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6"/>
      <c r="AS47" s="525" t="s">
        <v>206</v>
      </c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7"/>
      <c r="BE47" s="503" t="s">
        <v>206</v>
      </c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5"/>
      <c r="BQ47" s="503" t="s">
        <v>206</v>
      </c>
      <c r="BR47" s="504"/>
      <c r="BS47" s="504"/>
      <c r="BT47" s="504"/>
      <c r="BU47" s="504"/>
      <c r="BV47" s="504"/>
      <c r="BW47" s="504"/>
      <c r="BX47" s="504"/>
      <c r="BY47" s="504"/>
      <c r="BZ47" s="504"/>
      <c r="CA47" s="504"/>
      <c r="CB47" s="504"/>
      <c r="CC47" s="505"/>
      <c r="CD47" s="503" t="s">
        <v>206</v>
      </c>
      <c r="CE47" s="504"/>
      <c r="CF47" s="504"/>
      <c r="CG47" s="504"/>
      <c r="CH47" s="504"/>
      <c r="CI47" s="504"/>
      <c r="CJ47" s="504"/>
      <c r="CK47" s="504"/>
      <c r="CL47" s="504"/>
      <c r="CM47" s="504"/>
      <c r="CN47" s="504"/>
      <c r="CO47" s="504"/>
      <c r="CP47" s="505"/>
      <c r="CQ47" s="596">
        <f>(CQ10+CQ12+CQ27+CQ37+CQ40)/5</f>
        <v>2</v>
      </c>
      <c r="CR47" s="597"/>
      <c r="CS47" s="597"/>
      <c r="CT47" s="597"/>
      <c r="CU47" s="597"/>
      <c r="CV47" s="597"/>
      <c r="CW47" s="597"/>
      <c r="CX47" s="597"/>
      <c r="CY47" s="597"/>
      <c r="CZ47" s="597"/>
      <c r="DA47" s="597"/>
      <c r="DB47" s="597"/>
      <c r="DC47" s="598"/>
    </row>
    <row r="49" spans="6:136" ht="34.5" customHeight="1">
      <c r="F49" s="602" t="s">
        <v>363</v>
      </c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602"/>
      <c r="AG49" s="602"/>
      <c r="AH49" s="602"/>
      <c r="AI49" s="602"/>
      <c r="AJ49" s="602"/>
      <c r="AK49" s="602"/>
      <c r="AL49" s="602"/>
      <c r="AM49" s="602"/>
      <c r="AN49" s="602"/>
      <c r="AO49" s="602"/>
      <c r="AP49" s="602"/>
      <c r="AQ49" s="602"/>
      <c r="AR49" s="602"/>
      <c r="AS49" s="602"/>
      <c r="AU49" s="603" t="s">
        <v>364</v>
      </c>
      <c r="AV49" s="603"/>
      <c r="AW49" s="603"/>
      <c r="AX49" s="603"/>
      <c r="AY49" s="603"/>
      <c r="AZ49" s="603"/>
      <c r="BA49" s="603"/>
      <c r="BB49" s="603"/>
      <c r="BC49" s="603"/>
      <c r="BD49" s="603"/>
      <c r="BE49" s="603"/>
      <c r="BF49" s="603"/>
      <c r="BG49" s="603"/>
      <c r="BH49" s="603"/>
      <c r="BI49" s="603"/>
      <c r="BJ49" s="603"/>
      <c r="BK49" s="603"/>
      <c r="BL49" s="603"/>
      <c r="BM49" s="603"/>
      <c r="BN49" s="603"/>
      <c r="BO49" s="603"/>
      <c r="BP49" s="603"/>
      <c r="BQ49" s="603"/>
      <c r="BR49" s="603"/>
      <c r="BS49" s="603"/>
      <c r="BT49" s="603"/>
      <c r="BU49" s="603"/>
      <c r="BV49" s="603"/>
      <c r="BW49" s="603"/>
      <c r="BX49" s="603"/>
      <c r="BY49" s="603"/>
      <c r="BZ49" s="603"/>
      <c r="CA49" s="603"/>
      <c r="CB49" s="603"/>
      <c r="CC49" s="603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  <c r="CQ49" s="521"/>
      <c r="CR49" s="521"/>
      <c r="CS49" s="521"/>
      <c r="CT49" s="521"/>
      <c r="CU49" s="521"/>
      <c r="CV49" s="521"/>
      <c r="CW49" s="521"/>
      <c r="CX49" s="521"/>
      <c r="CY49" s="521"/>
      <c r="DD49" s="39"/>
      <c r="DJ49" s="31"/>
      <c r="EF49" s="12"/>
    </row>
    <row r="50" spans="5:102" ht="18.75">
      <c r="E50" s="594" t="s">
        <v>189</v>
      </c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94"/>
      <c r="AF50" s="594"/>
      <c r="AG50" s="594"/>
      <c r="AH50" s="594"/>
      <c r="AI50" s="594"/>
      <c r="AJ50" s="594"/>
      <c r="AK50" s="594"/>
      <c r="AL50" s="594"/>
      <c r="AM50" s="594"/>
      <c r="AN50" s="594"/>
      <c r="AO50" s="594"/>
      <c r="AP50" s="594"/>
      <c r="AQ50" s="594"/>
      <c r="AR50" s="594"/>
      <c r="AS50" s="52"/>
      <c r="AT50" s="594" t="s">
        <v>190</v>
      </c>
      <c r="AU50" s="594"/>
      <c r="AV50" s="594"/>
      <c r="AW50" s="594"/>
      <c r="AX50" s="594"/>
      <c r="AY50" s="594"/>
      <c r="AZ50" s="594"/>
      <c r="BA50" s="594"/>
      <c r="BB50" s="594"/>
      <c r="BC50" s="594"/>
      <c r="BD50" s="594"/>
      <c r="BE50" s="594"/>
      <c r="BF50" s="594"/>
      <c r="BG50" s="594"/>
      <c r="BH50" s="594"/>
      <c r="BI50" s="594"/>
      <c r="BJ50" s="594"/>
      <c r="BK50" s="594"/>
      <c r="BL50" s="594"/>
      <c r="BM50" s="594"/>
      <c r="BN50" s="594"/>
      <c r="BO50" s="594"/>
      <c r="BP50" s="594"/>
      <c r="BQ50" s="594"/>
      <c r="BR50" s="594"/>
      <c r="BS50" s="594"/>
      <c r="BT50" s="594"/>
      <c r="BU50" s="594"/>
      <c r="BV50" s="594"/>
      <c r="BW50" s="594"/>
      <c r="BX50" s="594"/>
      <c r="BY50" s="594"/>
      <c r="BZ50" s="594"/>
      <c r="CA50" s="594"/>
      <c r="CB50" s="594"/>
      <c r="CC50" s="44"/>
      <c r="CD50" s="595" t="s">
        <v>191</v>
      </c>
      <c r="CE50" s="595"/>
      <c r="CF50" s="595"/>
      <c r="CG50" s="595"/>
      <c r="CH50" s="595"/>
      <c r="CI50" s="595"/>
      <c r="CJ50" s="595"/>
      <c r="CK50" s="595"/>
      <c r="CL50" s="595"/>
      <c r="CM50" s="595"/>
      <c r="CN50" s="595"/>
      <c r="CO50" s="595"/>
      <c r="CP50" s="595"/>
      <c r="CQ50" s="595"/>
      <c r="CR50" s="595"/>
      <c r="CS50" s="595"/>
      <c r="CT50" s="595"/>
      <c r="CU50" s="595"/>
      <c r="CV50" s="595"/>
      <c r="CW50" s="595"/>
      <c r="CX50" s="595"/>
    </row>
    <row r="51" spans="57:136" s="32" customFormat="1" ht="3" customHeight="1"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EF51" s="31"/>
    </row>
  </sheetData>
  <sheetProtection/>
  <mergeCells count="200">
    <mergeCell ref="E50:AR50"/>
    <mergeCell ref="AT50:CB50"/>
    <mergeCell ref="A47:AR47"/>
    <mergeCell ref="AS47:BD47"/>
    <mergeCell ref="CD50:CX50"/>
    <mergeCell ref="F49:AS49"/>
    <mergeCell ref="AU49:CC49"/>
    <mergeCell ref="CE49:CY49"/>
    <mergeCell ref="CD47:CP47"/>
    <mergeCell ref="CQ47:DC47"/>
    <mergeCell ref="A46:AR46"/>
    <mergeCell ref="AS46:BD46"/>
    <mergeCell ref="BE46:BP46"/>
    <mergeCell ref="BQ46:CC46"/>
    <mergeCell ref="BE47:BP47"/>
    <mergeCell ref="BQ47:CC47"/>
    <mergeCell ref="CD46:CP46"/>
    <mergeCell ref="CQ46:DC46"/>
    <mergeCell ref="CD41:CP41"/>
    <mergeCell ref="CQ41:DC41"/>
    <mergeCell ref="A45:AR45"/>
    <mergeCell ref="A42:AR42"/>
    <mergeCell ref="AS42:BD43"/>
    <mergeCell ref="BE42:BP43"/>
    <mergeCell ref="A43:AR43"/>
    <mergeCell ref="A44:AR44"/>
    <mergeCell ref="CD44:CP45"/>
    <mergeCell ref="CQ44:DC45"/>
    <mergeCell ref="AS44:BD45"/>
    <mergeCell ref="BE44:BP45"/>
    <mergeCell ref="BQ42:CC43"/>
    <mergeCell ref="CD42:CP43"/>
    <mergeCell ref="CQ42:DC43"/>
    <mergeCell ref="BQ44:CC45"/>
    <mergeCell ref="A41:AR41"/>
    <mergeCell ref="AS41:BD41"/>
    <mergeCell ref="A40:AR40"/>
    <mergeCell ref="AS40:BD40"/>
    <mergeCell ref="BE41:BP41"/>
    <mergeCell ref="BQ41:CC41"/>
    <mergeCell ref="BE38:BP38"/>
    <mergeCell ref="BQ38:CC38"/>
    <mergeCell ref="CD40:CP40"/>
    <mergeCell ref="CQ40:DC40"/>
    <mergeCell ref="BE40:BP40"/>
    <mergeCell ref="BQ40:CC40"/>
    <mergeCell ref="CD39:CP39"/>
    <mergeCell ref="CQ39:DC39"/>
    <mergeCell ref="CD38:CP38"/>
    <mergeCell ref="CQ38:DC38"/>
    <mergeCell ref="CD36:CP36"/>
    <mergeCell ref="CQ36:DC36"/>
    <mergeCell ref="A39:AR39"/>
    <mergeCell ref="AS39:BD39"/>
    <mergeCell ref="BE39:BP39"/>
    <mergeCell ref="BQ39:CC39"/>
    <mergeCell ref="CD37:CP37"/>
    <mergeCell ref="CQ37:DC37"/>
    <mergeCell ref="A38:AR38"/>
    <mergeCell ref="AS38:BD38"/>
    <mergeCell ref="A37:AR37"/>
    <mergeCell ref="AS37:BD37"/>
    <mergeCell ref="A36:AR36"/>
    <mergeCell ref="AS36:BD36"/>
    <mergeCell ref="BE36:BP36"/>
    <mergeCell ref="BQ36:CC36"/>
    <mergeCell ref="BE37:BP37"/>
    <mergeCell ref="BQ37:CC37"/>
    <mergeCell ref="A35:AR35"/>
    <mergeCell ref="AS35:BD35"/>
    <mergeCell ref="BE35:BP35"/>
    <mergeCell ref="CD35:CP35"/>
    <mergeCell ref="A34:AR34"/>
    <mergeCell ref="AS34:BC34"/>
    <mergeCell ref="BE34:BO34"/>
    <mergeCell ref="CD34:CP34"/>
    <mergeCell ref="BQ34:CC34"/>
    <mergeCell ref="BE33:BO33"/>
    <mergeCell ref="CD33:CP33"/>
    <mergeCell ref="CQ35:DC35"/>
    <mergeCell ref="BQ35:CC35"/>
    <mergeCell ref="CQ34:DC34"/>
    <mergeCell ref="CQ33:DC33"/>
    <mergeCell ref="BQ33:CC33"/>
    <mergeCell ref="BE29:BP30"/>
    <mergeCell ref="CD31:CP32"/>
    <mergeCell ref="CQ31:DC32"/>
    <mergeCell ref="A32:AR32"/>
    <mergeCell ref="A33:AR33"/>
    <mergeCell ref="A31:AR31"/>
    <mergeCell ref="AS31:BD32"/>
    <mergeCell ref="BE31:BP32"/>
    <mergeCell ref="BQ31:CC32"/>
    <mergeCell ref="AS33:BC33"/>
    <mergeCell ref="CD26:CP26"/>
    <mergeCell ref="CQ26:DC26"/>
    <mergeCell ref="CD27:CP27"/>
    <mergeCell ref="CQ27:DC27"/>
    <mergeCell ref="A30:AR30"/>
    <mergeCell ref="A28:AR28"/>
    <mergeCell ref="AS28:BD28"/>
    <mergeCell ref="BE28:BP28"/>
    <mergeCell ref="A29:AR29"/>
    <mergeCell ref="AS29:BD30"/>
    <mergeCell ref="CQ29:DC30"/>
    <mergeCell ref="BQ28:CC28"/>
    <mergeCell ref="CD28:CP28"/>
    <mergeCell ref="CQ28:DC28"/>
    <mergeCell ref="BQ29:CC30"/>
    <mergeCell ref="CD29:CP30"/>
    <mergeCell ref="A27:AR27"/>
    <mergeCell ref="AS27:BD27"/>
    <mergeCell ref="A26:AR26"/>
    <mergeCell ref="AS26:BD26"/>
    <mergeCell ref="BE26:BP26"/>
    <mergeCell ref="BQ26:CC26"/>
    <mergeCell ref="BE27:BP27"/>
    <mergeCell ref="BQ27:CC27"/>
    <mergeCell ref="A24:AR24"/>
    <mergeCell ref="AS24:BD25"/>
    <mergeCell ref="BE24:BP25"/>
    <mergeCell ref="BQ24:CC25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0:AR20"/>
    <mergeCell ref="AS20:BD21"/>
    <mergeCell ref="BE20:BP21"/>
    <mergeCell ref="BQ20:CC21"/>
    <mergeCell ref="CD20:CP21"/>
    <mergeCell ref="CQ20:DC21"/>
    <mergeCell ref="A21:AR21"/>
    <mergeCell ref="A18:AR18"/>
    <mergeCell ref="AS18:BD19"/>
    <mergeCell ref="BE18:BP19"/>
    <mergeCell ref="BQ18:CC19"/>
    <mergeCell ref="CD18:CP19"/>
    <mergeCell ref="CQ18:DC19"/>
    <mergeCell ref="A19:AR19"/>
    <mergeCell ref="A16:AR16"/>
    <mergeCell ref="AS16:BD17"/>
    <mergeCell ref="BE16:BP17"/>
    <mergeCell ref="BQ16:CC17"/>
    <mergeCell ref="CD16:CP17"/>
    <mergeCell ref="CQ16:DC17"/>
    <mergeCell ref="A17:AR17"/>
    <mergeCell ref="A14:AR14"/>
    <mergeCell ref="AS14:BD15"/>
    <mergeCell ref="BE14:BP15"/>
    <mergeCell ref="BQ14:CC15"/>
    <mergeCell ref="CD14:CP15"/>
    <mergeCell ref="CQ14:DC15"/>
    <mergeCell ref="A15:AR15"/>
    <mergeCell ref="A13:AR13"/>
    <mergeCell ref="AS13:BD13"/>
    <mergeCell ref="BE13:BP13"/>
    <mergeCell ref="BQ13:CC13"/>
    <mergeCell ref="A12:AR12"/>
    <mergeCell ref="AS12:BD12"/>
    <mergeCell ref="BE12:BP12"/>
    <mergeCell ref="BQ12:CC12"/>
    <mergeCell ref="CD13:CP13"/>
    <mergeCell ref="CQ13:DC13"/>
    <mergeCell ref="CD12:CP12"/>
    <mergeCell ref="CQ12:DC12"/>
    <mergeCell ref="CD11:CP11"/>
    <mergeCell ref="CQ11:DC11"/>
    <mergeCell ref="CQ10:DC10"/>
    <mergeCell ref="CQ9:DC9"/>
    <mergeCell ref="A11:AR11"/>
    <mergeCell ref="AS11:BD11"/>
    <mergeCell ref="A10:AR10"/>
    <mergeCell ref="AS10:BD10"/>
    <mergeCell ref="BE10:BP10"/>
    <mergeCell ref="BQ10:CC10"/>
    <mergeCell ref="BE11:BP11"/>
    <mergeCell ref="BQ11:CC11"/>
    <mergeCell ref="A9:AR9"/>
    <mergeCell ref="AS9:BD9"/>
    <mergeCell ref="BE9:BP9"/>
    <mergeCell ref="CD9:CP9"/>
    <mergeCell ref="BQ9:CC9"/>
    <mergeCell ref="CD10:CP10"/>
    <mergeCell ref="A3:DC3"/>
    <mergeCell ref="J4:CS4"/>
    <mergeCell ref="J5:CS5"/>
    <mergeCell ref="A7:AR8"/>
    <mergeCell ref="AS7:BP7"/>
    <mergeCell ref="BQ7:CC8"/>
    <mergeCell ref="CD7:CP8"/>
    <mergeCell ref="CQ7:DC8"/>
    <mergeCell ref="AS8:BD8"/>
    <mergeCell ref="BE8:BP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6" man="1"/>
    <brk id="41" max="10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E27"/>
  <sheetViews>
    <sheetView zoomScaleSheetLayoutView="100" zoomScalePageLayoutView="0" workbookViewId="0" topLeftCell="A10">
      <selection activeCell="IU20" sqref="IU20"/>
    </sheetView>
  </sheetViews>
  <sheetFormatPr defaultColWidth="0.875" defaultRowHeight="12.75"/>
  <cols>
    <col min="1" max="51" width="0.875" style="12" customWidth="1"/>
    <col min="52" max="52" width="4.375" style="12" customWidth="1"/>
    <col min="53" max="53" width="15.625" style="12" customWidth="1"/>
    <col min="54" max="56" width="0.875" style="12" customWidth="1"/>
    <col min="57" max="57" width="13.25390625" style="12" customWidth="1"/>
    <col min="58" max="74" width="0.875" style="12" customWidth="1"/>
    <col min="75" max="208" width="0" style="12" hidden="1" customWidth="1"/>
    <col min="209" max="16384" width="0.875" style="12" customWidth="1"/>
  </cols>
  <sheetData>
    <row r="1" s="1" customFormat="1" ht="11.25" customHeight="1">
      <c r="AU1" s="1" t="s">
        <v>302</v>
      </c>
    </row>
    <row r="2" s="1" customFormat="1" ht="11.25" customHeight="1">
      <c r="AU2" s="1" t="s">
        <v>164</v>
      </c>
    </row>
    <row r="3" s="1" customFormat="1" ht="11.25" customHeight="1">
      <c r="AU3" s="1" t="s">
        <v>165</v>
      </c>
    </row>
    <row r="4" s="1" customFormat="1" ht="11.25" customHeight="1">
      <c r="AU4" s="1" t="s">
        <v>166</v>
      </c>
    </row>
    <row r="5" s="1" customFormat="1" ht="11.25" customHeight="1">
      <c r="AU5" s="1" t="s">
        <v>167</v>
      </c>
    </row>
    <row r="6" s="1" customFormat="1" ht="11.25" customHeight="1">
      <c r="AU6" s="1" t="s">
        <v>168</v>
      </c>
    </row>
    <row r="7" s="4" customFormat="1" ht="13.5" customHeight="1"/>
    <row r="8" spans="1:67" s="4" customFormat="1" ht="39.75" customHeight="1">
      <c r="A8" s="760" t="s">
        <v>303</v>
      </c>
      <c r="B8" s="760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760"/>
      <c r="S8" s="760"/>
      <c r="T8" s="760"/>
      <c r="U8" s="760"/>
      <c r="V8" s="760"/>
      <c r="W8" s="760"/>
      <c r="X8" s="760"/>
      <c r="Y8" s="760"/>
      <c r="Z8" s="760"/>
      <c r="AA8" s="760"/>
      <c r="AB8" s="760"/>
      <c r="AC8" s="760"/>
      <c r="AD8" s="760"/>
      <c r="AE8" s="760"/>
      <c r="AF8" s="760"/>
      <c r="AG8" s="760"/>
      <c r="AH8" s="760"/>
      <c r="AI8" s="760"/>
      <c r="AJ8" s="760"/>
      <c r="AK8" s="760"/>
      <c r="AL8" s="760"/>
      <c r="AM8" s="760"/>
      <c r="AN8" s="760"/>
      <c r="AO8" s="760"/>
      <c r="AP8" s="760"/>
      <c r="AQ8" s="760"/>
      <c r="AR8" s="760"/>
      <c r="AS8" s="760"/>
      <c r="AT8" s="760"/>
      <c r="AU8" s="760"/>
      <c r="AV8" s="760"/>
      <c r="AW8" s="760"/>
      <c r="AX8" s="760"/>
      <c r="AY8" s="760"/>
      <c r="AZ8" s="760"/>
      <c r="BA8" s="760"/>
      <c r="BB8" s="760"/>
      <c r="BC8" s="760"/>
      <c r="BD8" s="760"/>
      <c r="BE8" s="760"/>
      <c r="BF8" s="760"/>
      <c r="BG8" s="760"/>
      <c r="BH8" s="760"/>
      <c r="BI8" s="760"/>
      <c r="BJ8" s="760"/>
      <c r="BK8" s="760"/>
      <c r="BL8" s="760"/>
      <c r="BM8" s="760"/>
      <c r="BN8" s="760"/>
      <c r="BO8" s="760"/>
    </row>
    <row r="9" spans="1:67" s="4" customFormat="1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</row>
    <row r="10" spans="1:67" s="4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8"/>
    </row>
    <row r="11" spans="1:67" s="6" customFormat="1" ht="34.5" customHeight="1">
      <c r="A11" s="761" t="s">
        <v>304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61"/>
      <c r="AM11" s="761"/>
      <c r="AN11" s="761"/>
      <c r="AO11" s="761"/>
      <c r="AP11" s="761"/>
      <c r="AQ11" s="761"/>
      <c r="AR11" s="761"/>
      <c r="AS11" s="761"/>
      <c r="AT11" s="761"/>
      <c r="AU11" s="761"/>
      <c r="AV11" s="761"/>
      <c r="AW11" s="761"/>
      <c r="AX11" s="761"/>
      <c r="AY11" s="761"/>
      <c r="AZ11" s="761"/>
      <c r="BA11" s="761"/>
      <c r="BB11" s="761"/>
      <c r="BC11" s="761"/>
      <c r="BD11" s="761"/>
      <c r="BE11" s="761"/>
      <c r="BF11" s="761"/>
      <c r="BG11" s="761"/>
      <c r="BH11" s="761"/>
      <c r="BI11" s="761"/>
      <c r="BJ11" s="761"/>
      <c r="BK11" s="761"/>
      <c r="BL11" s="761"/>
      <c r="BM11" s="761"/>
      <c r="BN11" s="761"/>
      <c r="BO11" s="761"/>
    </row>
    <row r="12" spans="12:67" s="6" customFormat="1" ht="15.75">
      <c r="L12" s="87"/>
      <c r="M12" s="93" t="s">
        <v>305</v>
      </c>
      <c r="N12" s="87"/>
      <c r="O12" s="87"/>
      <c r="P12" s="87"/>
      <c r="Q12" s="87"/>
      <c r="R12" s="87"/>
      <c r="W12" s="94"/>
      <c r="X12" s="94"/>
      <c r="Y12" s="94"/>
      <c r="Z12" s="94"/>
      <c r="AA12" s="95" t="s">
        <v>368</v>
      </c>
      <c r="AB12" s="96"/>
      <c r="AC12" s="96"/>
      <c r="AD12" s="96"/>
      <c r="AE12" s="96"/>
      <c r="AF12" s="96"/>
      <c r="AG12" s="97"/>
      <c r="AH12" s="97"/>
      <c r="AI12" s="97"/>
      <c r="AJ12" s="97"/>
      <c r="AS12" s="87"/>
      <c r="AT12" s="87"/>
      <c r="AU12" s="87"/>
      <c r="AV12" s="87"/>
      <c r="AW12" s="87"/>
      <c r="AX12" s="87"/>
      <c r="AY12" s="87"/>
      <c r="AZ12" s="87"/>
      <c r="BL12" s="87"/>
      <c r="BM12" s="87"/>
      <c r="BN12" s="87"/>
      <c r="BO12" s="87"/>
    </row>
    <row r="13" spans="1:67" s="6" customFormat="1" ht="3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7"/>
    </row>
    <row r="14" spans="2:187" s="4" customFormat="1" ht="20.25" customHeigh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>
        <f>'ф.1.1'!BB12</f>
        <v>0</v>
      </c>
      <c r="N14" s="68" t="s">
        <v>351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X14" s="762" t="s">
        <v>306</v>
      </c>
      <c r="BY14" s="762"/>
      <c r="BZ14" s="762"/>
      <c r="CA14" s="762"/>
      <c r="CB14" s="762"/>
      <c r="CC14" s="762"/>
      <c r="CD14" s="762"/>
      <c r="CE14" s="762"/>
      <c r="CF14" s="762"/>
      <c r="CG14" s="762"/>
      <c r="CH14" s="762"/>
      <c r="CI14" s="762"/>
      <c r="CJ14" s="762"/>
      <c r="CK14" s="762"/>
      <c r="CL14" s="762"/>
      <c r="CM14" s="762"/>
      <c r="CN14" s="762"/>
      <c r="CO14" s="762"/>
      <c r="CP14" s="762"/>
      <c r="CQ14" s="762"/>
      <c r="CR14" s="762"/>
      <c r="CS14" s="762"/>
      <c r="CT14" s="762"/>
      <c r="CU14" s="762"/>
      <c r="CV14" s="762"/>
      <c r="CW14" s="762"/>
      <c r="CX14" s="762"/>
      <c r="CY14" s="762"/>
      <c r="CZ14" s="762"/>
      <c r="DA14" s="762"/>
      <c r="DB14" s="762"/>
      <c r="DC14" s="762"/>
      <c r="DD14" s="762"/>
      <c r="DE14" s="762"/>
      <c r="DF14" s="762"/>
      <c r="DG14" s="762"/>
      <c r="DH14" s="762"/>
      <c r="DI14" s="762"/>
      <c r="DJ14" s="762"/>
      <c r="DK14" s="762"/>
      <c r="DL14" s="762"/>
      <c r="DM14" s="762"/>
      <c r="DN14" s="762"/>
      <c r="DO14" s="762"/>
      <c r="DP14" s="762"/>
      <c r="DQ14" s="762"/>
      <c r="DR14" s="762"/>
      <c r="DS14" s="762"/>
      <c r="DT14" s="762"/>
      <c r="DU14" s="762"/>
      <c r="DV14" s="762"/>
      <c r="DW14" s="762"/>
      <c r="DX14" s="762"/>
      <c r="DY14" s="762"/>
      <c r="DZ14" s="762"/>
      <c r="EA14" s="762"/>
      <c r="EB14" s="762"/>
      <c r="EC14" s="762"/>
      <c r="ED14" s="762"/>
      <c r="EE14" s="762"/>
      <c r="EF14" s="762"/>
      <c r="EG14" s="762"/>
      <c r="EH14" s="762"/>
      <c r="EI14" s="762"/>
      <c r="EJ14" s="762"/>
      <c r="EK14" s="762"/>
      <c r="EL14" s="762"/>
      <c r="EM14" s="762"/>
      <c r="EN14" s="762"/>
      <c r="EO14" s="762"/>
      <c r="EP14" s="762"/>
      <c r="EQ14" s="762"/>
      <c r="ER14" s="762"/>
      <c r="ES14" s="762"/>
      <c r="ET14" s="762"/>
      <c r="EU14" s="762"/>
      <c r="EV14" s="762"/>
      <c r="EW14" s="762"/>
      <c r="EX14" s="762"/>
      <c r="EY14" s="762"/>
      <c r="EZ14" s="762"/>
      <c r="FA14" s="762"/>
      <c r="FB14" s="762"/>
      <c r="FC14" s="762"/>
      <c r="FD14" s="762"/>
      <c r="FE14" s="762"/>
      <c r="FF14" s="762"/>
      <c r="FG14" s="762"/>
      <c r="FH14" s="762"/>
      <c r="FI14" s="762"/>
      <c r="FJ14" s="762"/>
      <c r="FK14" s="762"/>
      <c r="FL14" s="762"/>
      <c r="FM14" s="762"/>
      <c r="FN14" s="762"/>
      <c r="FO14" s="762"/>
      <c r="FP14" s="762"/>
      <c r="FQ14" s="762"/>
      <c r="FR14" s="762"/>
      <c r="FS14" s="762"/>
      <c r="FT14" s="762"/>
      <c r="FU14" s="762"/>
      <c r="FV14" s="762"/>
      <c r="FW14" s="762"/>
      <c r="FX14" s="762"/>
      <c r="FY14" s="762"/>
      <c r="FZ14" s="762"/>
      <c r="GA14" s="762"/>
      <c r="GB14" s="762"/>
      <c r="GC14" s="762"/>
      <c r="GD14" s="762"/>
      <c r="GE14" s="762"/>
    </row>
    <row r="15" spans="2:187" s="4" customFormat="1" ht="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98" t="s">
        <v>307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11"/>
      <c r="BC15" s="11"/>
      <c r="BD15" s="11"/>
      <c r="BE15" s="69"/>
      <c r="BF15" s="69"/>
      <c r="BG15" s="69"/>
      <c r="BH15" s="69"/>
      <c r="BI15" s="69"/>
      <c r="BJ15" s="69"/>
      <c r="BK15" s="69"/>
      <c r="BL15" s="68"/>
      <c r="BM15" s="68"/>
      <c r="BN15" s="68"/>
      <c r="BO15" s="68"/>
      <c r="BX15" s="762"/>
      <c r="BY15" s="762"/>
      <c r="BZ15" s="762"/>
      <c r="CA15" s="762"/>
      <c r="CB15" s="762"/>
      <c r="CC15" s="762"/>
      <c r="CD15" s="762"/>
      <c r="CE15" s="762"/>
      <c r="CF15" s="762"/>
      <c r="CG15" s="762"/>
      <c r="CH15" s="762"/>
      <c r="CI15" s="762"/>
      <c r="CJ15" s="762"/>
      <c r="CK15" s="762"/>
      <c r="CL15" s="762"/>
      <c r="CM15" s="762"/>
      <c r="CN15" s="762"/>
      <c r="CO15" s="762"/>
      <c r="CP15" s="762"/>
      <c r="CQ15" s="762"/>
      <c r="CR15" s="762"/>
      <c r="CS15" s="762"/>
      <c r="CT15" s="762"/>
      <c r="CU15" s="762"/>
      <c r="CV15" s="762"/>
      <c r="CW15" s="762"/>
      <c r="CX15" s="762"/>
      <c r="CY15" s="762"/>
      <c r="CZ15" s="762"/>
      <c r="DA15" s="762"/>
      <c r="DB15" s="762"/>
      <c r="DC15" s="762"/>
      <c r="DD15" s="762"/>
      <c r="DE15" s="762"/>
      <c r="DF15" s="762"/>
      <c r="DG15" s="762"/>
      <c r="DH15" s="762"/>
      <c r="DI15" s="762"/>
      <c r="DJ15" s="762"/>
      <c r="DK15" s="762"/>
      <c r="DL15" s="762"/>
      <c r="DM15" s="762"/>
      <c r="DN15" s="762"/>
      <c r="DO15" s="762"/>
      <c r="DP15" s="762"/>
      <c r="DQ15" s="762"/>
      <c r="DR15" s="762"/>
      <c r="DS15" s="762"/>
      <c r="DT15" s="762"/>
      <c r="DU15" s="762"/>
      <c r="DV15" s="762"/>
      <c r="DW15" s="762"/>
      <c r="DX15" s="762"/>
      <c r="DY15" s="762"/>
      <c r="DZ15" s="762"/>
      <c r="EA15" s="762"/>
      <c r="EB15" s="762"/>
      <c r="EC15" s="762"/>
      <c r="ED15" s="762"/>
      <c r="EE15" s="762"/>
      <c r="EF15" s="762"/>
      <c r="EG15" s="762"/>
      <c r="EH15" s="762"/>
      <c r="EI15" s="762"/>
      <c r="EJ15" s="762"/>
      <c r="EK15" s="762"/>
      <c r="EL15" s="762"/>
      <c r="EM15" s="762"/>
      <c r="EN15" s="762"/>
      <c r="EO15" s="762"/>
      <c r="EP15" s="762"/>
      <c r="EQ15" s="762"/>
      <c r="ER15" s="762"/>
      <c r="ES15" s="762"/>
      <c r="ET15" s="762"/>
      <c r="EU15" s="762"/>
      <c r="EV15" s="762"/>
      <c r="EW15" s="762"/>
      <c r="EX15" s="762"/>
      <c r="EY15" s="762"/>
      <c r="EZ15" s="762"/>
      <c r="FA15" s="762"/>
      <c r="FB15" s="762"/>
      <c r="FC15" s="762"/>
      <c r="FD15" s="762"/>
      <c r="FE15" s="762"/>
      <c r="FF15" s="762"/>
      <c r="FG15" s="762"/>
      <c r="FH15" s="762"/>
      <c r="FI15" s="762"/>
      <c r="FJ15" s="762"/>
      <c r="FK15" s="762"/>
      <c r="FL15" s="762"/>
      <c r="FM15" s="762"/>
      <c r="FN15" s="762"/>
      <c r="FO15" s="762"/>
      <c r="FP15" s="762"/>
      <c r="FQ15" s="762"/>
      <c r="FR15" s="762"/>
      <c r="FS15" s="762"/>
      <c r="FT15" s="762"/>
      <c r="FU15" s="762"/>
      <c r="FV15" s="762"/>
      <c r="FW15" s="762"/>
      <c r="FX15" s="762"/>
      <c r="FY15" s="762"/>
      <c r="FZ15" s="762"/>
      <c r="GA15" s="762"/>
      <c r="GB15" s="762"/>
      <c r="GC15" s="762"/>
      <c r="GD15" s="762"/>
      <c r="GE15" s="762"/>
    </row>
    <row r="16" spans="1:187" s="4" customFormat="1" ht="6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X16" s="762"/>
      <c r="BY16" s="762"/>
      <c r="BZ16" s="762"/>
      <c r="CA16" s="762"/>
      <c r="CB16" s="762"/>
      <c r="CC16" s="762"/>
      <c r="CD16" s="762"/>
      <c r="CE16" s="762"/>
      <c r="CF16" s="762"/>
      <c r="CG16" s="762"/>
      <c r="CH16" s="762"/>
      <c r="CI16" s="762"/>
      <c r="CJ16" s="762"/>
      <c r="CK16" s="762"/>
      <c r="CL16" s="762"/>
      <c r="CM16" s="762"/>
      <c r="CN16" s="762"/>
      <c r="CO16" s="762"/>
      <c r="CP16" s="762"/>
      <c r="CQ16" s="762"/>
      <c r="CR16" s="762"/>
      <c r="CS16" s="762"/>
      <c r="CT16" s="762"/>
      <c r="CU16" s="762"/>
      <c r="CV16" s="762"/>
      <c r="CW16" s="762"/>
      <c r="CX16" s="762"/>
      <c r="CY16" s="762"/>
      <c r="CZ16" s="762"/>
      <c r="DA16" s="762"/>
      <c r="DB16" s="762"/>
      <c r="DC16" s="762"/>
      <c r="DD16" s="762"/>
      <c r="DE16" s="762"/>
      <c r="DF16" s="762"/>
      <c r="DG16" s="762"/>
      <c r="DH16" s="762"/>
      <c r="DI16" s="762"/>
      <c r="DJ16" s="762"/>
      <c r="DK16" s="762"/>
      <c r="DL16" s="762"/>
      <c r="DM16" s="762"/>
      <c r="DN16" s="762"/>
      <c r="DO16" s="762"/>
      <c r="DP16" s="762"/>
      <c r="DQ16" s="762"/>
      <c r="DR16" s="762"/>
      <c r="DS16" s="762"/>
      <c r="DT16" s="762"/>
      <c r="DU16" s="762"/>
      <c r="DV16" s="762"/>
      <c r="DW16" s="762"/>
      <c r="DX16" s="762"/>
      <c r="DY16" s="762"/>
      <c r="DZ16" s="762"/>
      <c r="EA16" s="762"/>
      <c r="EB16" s="762"/>
      <c r="EC16" s="762"/>
      <c r="ED16" s="762"/>
      <c r="EE16" s="762"/>
      <c r="EF16" s="762"/>
      <c r="EG16" s="762"/>
      <c r="EH16" s="762"/>
      <c r="EI16" s="762"/>
      <c r="EJ16" s="762"/>
      <c r="EK16" s="762"/>
      <c r="EL16" s="762"/>
      <c r="EM16" s="762"/>
      <c r="EN16" s="762"/>
      <c r="EO16" s="762"/>
      <c r="EP16" s="762"/>
      <c r="EQ16" s="762"/>
      <c r="ER16" s="762"/>
      <c r="ES16" s="762"/>
      <c r="ET16" s="762"/>
      <c r="EU16" s="762"/>
      <c r="EV16" s="762"/>
      <c r="EW16" s="762"/>
      <c r="EX16" s="762"/>
      <c r="EY16" s="762"/>
      <c r="EZ16" s="762"/>
      <c r="FA16" s="762"/>
      <c r="FB16" s="762"/>
      <c r="FC16" s="762"/>
      <c r="FD16" s="762"/>
      <c r="FE16" s="762"/>
      <c r="FF16" s="762"/>
      <c r="FG16" s="762"/>
      <c r="FH16" s="762"/>
      <c r="FI16" s="762"/>
      <c r="FJ16" s="762"/>
      <c r="FK16" s="762"/>
      <c r="FL16" s="762"/>
      <c r="FM16" s="762"/>
      <c r="FN16" s="762"/>
      <c r="FO16" s="762"/>
      <c r="FP16" s="762"/>
      <c r="FQ16" s="762"/>
      <c r="FR16" s="762"/>
      <c r="FS16" s="762"/>
      <c r="FT16" s="762"/>
      <c r="FU16" s="762"/>
      <c r="FV16" s="762"/>
      <c r="FW16" s="762"/>
      <c r="FX16" s="762"/>
      <c r="FY16" s="762"/>
      <c r="FZ16" s="762"/>
      <c r="GA16" s="762"/>
      <c r="GB16" s="762"/>
      <c r="GC16" s="762"/>
      <c r="GD16" s="762"/>
      <c r="GE16" s="762"/>
    </row>
    <row r="17" spans="1:187" s="4" customFormat="1" ht="30.75" customHeight="1">
      <c r="A17" s="296" t="s">
        <v>308</v>
      </c>
      <c r="B17" s="297"/>
      <c r="C17" s="297"/>
      <c r="D17" s="297"/>
      <c r="E17" s="297"/>
      <c r="F17" s="298"/>
      <c r="G17" s="295" t="s">
        <v>205</v>
      </c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9" t="s">
        <v>309</v>
      </c>
      <c r="BG17" s="299"/>
      <c r="BH17" s="299"/>
      <c r="BI17" s="299"/>
      <c r="BJ17" s="295"/>
      <c r="BK17" s="295"/>
      <c r="BL17" s="295"/>
      <c r="BM17" s="295"/>
      <c r="BN17" s="295"/>
      <c r="BO17" s="295"/>
      <c r="BX17" s="762"/>
      <c r="BY17" s="762"/>
      <c r="BZ17" s="762"/>
      <c r="CA17" s="762"/>
      <c r="CB17" s="762"/>
      <c r="CC17" s="762"/>
      <c r="CD17" s="762"/>
      <c r="CE17" s="762"/>
      <c r="CF17" s="762"/>
      <c r="CG17" s="762"/>
      <c r="CH17" s="762"/>
      <c r="CI17" s="762"/>
      <c r="CJ17" s="762"/>
      <c r="CK17" s="762"/>
      <c r="CL17" s="762"/>
      <c r="CM17" s="762"/>
      <c r="CN17" s="762"/>
      <c r="CO17" s="762"/>
      <c r="CP17" s="762"/>
      <c r="CQ17" s="762"/>
      <c r="CR17" s="762"/>
      <c r="CS17" s="762"/>
      <c r="CT17" s="762"/>
      <c r="CU17" s="762"/>
      <c r="CV17" s="762"/>
      <c r="CW17" s="762"/>
      <c r="CX17" s="762"/>
      <c r="CY17" s="762"/>
      <c r="CZ17" s="762"/>
      <c r="DA17" s="762"/>
      <c r="DB17" s="762"/>
      <c r="DC17" s="762"/>
      <c r="DD17" s="762"/>
      <c r="DE17" s="762"/>
      <c r="DF17" s="762"/>
      <c r="DG17" s="762"/>
      <c r="DH17" s="762"/>
      <c r="DI17" s="762"/>
      <c r="DJ17" s="762"/>
      <c r="DK17" s="762"/>
      <c r="DL17" s="762"/>
      <c r="DM17" s="762"/>
      <c r="DN17" s="762"/>
      <c r="DO17" s="762"/>
      <c r="DP17" s="762"/>
      <c r="DQ17" s="762"/>
      <c r="DR17" s="762"/>
      <c r="DS17" s="762"/>
      <c r="DT17" s="762"/>
      <c r="DU17" s="762"/>
      <c r="DV17" s="762"/>
      <c r="DW17" s="762"/>
      <c r="DX17" s="762"/>
      <c r="DY17" s="762"/>
      <c r="DZ17" s="762"/>
      <c r="EA17" s="762"/>
      <c r="EB17" s="762"/>
      <c r="EC17" s="762"/>
      <c r="ED17" s="762"/>
      <c r="EE17" s="762"/>
      <c r="EF17" s="762"/>
      <c r="EG17" s="762"/>
      <c r="EH17" s="762"/>
      <c r="EI17" s="762"/>
      <c r="EJ17" s="762"/>
      <c r="EK17" s="762"/>
      <c r="EL17" s="762"/>
      <c r="EM17" s="762"/>
      <c r="EN17" s="762"/>
      <c r="EO17" s="762"/>
      <c r="EP17" s="762"/>
      <c r="EQ17" s="762"/>
      <c r="ER17" s="762"/>
      <c r="ES17" s="762"/>
      <c r="ET17" s="762"/>
      <c r="EU17" s="762"/>
      <c r="EV17" s="762"/>
      <c r="EW17" s="762"/>
      <c r="EX17" s="762"/>
      <c r="EY17" s="762"/>
      <c r="EZ17" s="762"/>
      <c r="FA17" s="762"/>
      <c r="FB17" s="762"/>
      <c r="FC17" s="762"/>
      <c r="FD17" s="762"/>
      <c r="FE17" s="762"/>
      <c r="FF17" s="762"/>
      <c r="FG17" s="762"/>
      <c r="FH17" s="762"/>
      <c r="FI17" s="762"/>
      <c r="FJ17" s="762"/>
      <c r="FK17" s="762"/>
      <c r="FL17" s="762"/>
      <c r="FM17" s="762"/>
      <c r="FN17" s="762"/>
      <c r="FO17" s="762"/>
      <c r="FP17" s="762"/>
      <c r="FQ17" s="762"/>
      <c r="FR17" s="762"/>
      <c r="FS17" s="762"/>
      <c r="FT17" s="762"/>
      <c r="FU17" s="762"/>
      <c r="FV17" s="762"/>
      <c r="FW17" s="762"/>
      <c r="FX17" s="762"/>
      <c r="FY17" s="762"/>
      <c r="FZ17" s="762"/>
      <c r="GA17" s="762"/>
      <c r="GB17" s="762"/>
      <c r="GC17" s="762"/>
      <c r="GD17" s="762"/>
      <c r="GE17" s="762"/>
    </row>
    <row r="18" spans="1:67" s="4" customFormat="1" ht="15">
      <c r="A18" s="745">
        <v>1</v>
      </c>
      <c r="B18" s="746"/>
      <c r="C18" s="746"/>
      <c r="D18" s="746"/>
      <c r="E18" s="746"/>
      <c r="F18" s="747"/>
      <c r="G18" s="758">
        <v>2</v>
      </c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58"/>
      <c r="AI18" s="758"/>
      <c r="AJ18" s="758"/>
      <c r="AK18" s="758"/>
      <c r="AL18" s="758"/>
      <c r="AM18" s="758"/>
      <c r="AN18" s="758"/>
      <c r="AO18" s="758"/>
      <c r="AP18" s="758"/>
      <c r="AQ18" s="758"/>
      <c r="AR18" s="758"/>
      <c r="AS18" s="758"/>
      <c r="AT18" s="758"/>
      <c r="AU18" s="758"/>
      <c r="AV18" s="758"/>
      <c r="AW18" s="758"/>
      <c r="AX18" s="758"/>
      <c r="AY18" s="758"/>
      <c r="AZ18" s="758"/>
      <c r="BA18" s="758"/>
      <c r="BB18" s="758"/>
      <c r="BC18" s="758"/>
      <c r="BD18" s="758"/>
      <c r="BE18" s="758"/>
      <c r="BF18" s="759">
        <v>3</v>
      </c>
      <c r="BG18" s="759"/>
      <c r="BH18" s="759"/>
      <c r="BI18" s="759"/>
      <c r="BJ18" s="759"/>
      <c r="BK18" s="759"/>
      <c r="BL18" s="759"/>
      <c r="BM18" s="759"/>
      <c r="BN18" s="759"/>
      <c r="BO18" s="759"/>
    </row>
    <row r="19" spans="1:67" s="4" customFormat="1" ht="84.75" customHeight="1">
      <c r="A19" s="745" t="s">
        <v>310</v>
      </c>
      <c r="B19" s="746"/>
      <c r="C19" s="746"/>
      <c r="D19" s="746"/>
      <c r="E19" s="746"/>
      <c r="F19" s="747"/>
      <c r="G19" s="99"/>
      <c r="H19" s="748" t="s">
        <v>311</v>
      </c>
      <c r="I19" s="748"/>
      <c r="J19" s="748"/>
      <c r="K19" s="748"/>
      <c r="L19" s="748"/>
      <c r="M19" s="748"/>
      <c r="N19" s="748"/>
      <c r="O19" s="748"/>
      <c r="P19" s="748"/>
      <c r="Q19" s="748"/>
      <c r="R19" s="748"/>
      <c r="S19" s="748"/>
      <c r="T19" s="748"/>
      <c r="U19" s="748"/>
      <c r="V19" s="748"/>
      <c r="W19" s="748"/>
      <c r="X19" s="748"/>
      <c r="Y19" s="748"/>
      <c r="Z19" s="748"/>
      <c r="AA19" s="748"/>
      <c r="AB19" s="748"/>
      <c r="AC19" s="748"/>
      <c r="AD19" s="748"/>
      <c r="AE19" s="748"/>
      <c r="AF19" s="748"/>
      <c r="AG19" s="748"/>
      <c r="AH19" s="748"/>
      <c r="AI19" s="748"/>
      <c r="AJ19" s="748"/>
      <c r="AK19" s="748"/>
      <c r="AL19" s="748"/>
      <c r="AM19" s="748"/>
      <c r="AN19" s="748"/>
      <c r="AO19" s="748"/>
      <c r="AP19" s="748"/>
      <c r="AQ19" s="748"/>
      <c r="AR19" s="748"/>
      <c r="AS19" s="748"/>
      <c r="AT19" s="748"/>
      <c r="AU19" s="748"/>
      <c r="AV19" s="748"/>
      <c r="AW19" s="748"/>
      <c r="AX19" s="748"/>
      <c r="AY19" s="748"/>
      <c r="AZ19" s="748"/>
      <c r="BA19" s="748"/>
      <c r="BB19" s="748"/>
      <c r="BC19" s="748"/>
      <c r="BD19" s="748"/>
      <c r="BE19" s="749"/>
      <c r="BF19" s="750">
        <v>1</v>
      </c>
      <c r="BG19" s="751"/>
      <c r="BH19" s="751"/>
      <c r="BI19" s="751"/>
      <c r="BJ19" s="751"/>
      <c r="BK19" s="751"/>
      <c r="BL19" s="751"/>
      <c r="BM19" s="752"/>
      <c r="BN19" s="752"/>
      <c r="BO19" s="753"/>
    </row>
    <row r="20" spans="1:67" s="4" customFormat="1" ht="85.5" customHeight="1">
      <c r="A20" s="745" t="s">
        <v>312</v>
      </c>
      <c r="B20" s="746"/>
      <c r="C20" s="746"/>
      <c r="D20" s="746"/>
      <c r="E20" s="746"/>
      <c r="F20" s="747"/>
      <c r="G20" s="99"/>
      <c r="H20" s="748" t="s">
        <v>313</v>
      </c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48"/>
      <c r="AH20" s="748"/>
      <c r="AI20" s="748"/>
      <c r="AJ20" s="748"/>
      <c r="AK20" s="748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8"/>
      <c r="AW20" s="748"/>
      <c r="AX20" s="748"/>
      <c r="AY20" s="748"/>
      <c r="AZ20" s="748"/>
      <c r="BA20" s="748"/>
      <c r="BB20" s="748"/>
      <c r="BC20" s="748"/>
      <c r="BD20" s="748"/>
      <c r="BE20" s="749"/>
      <c r="BF20" s="750">
        <v>1</v>
      </c>
      <c r="BG20" s="751"/>
      <c r="BH20" s="751"/>
      <c r="BI20" s="751"/>
      <c r="BJ20" s="751"/>
      <c r="BK20" s="751"/>
      <c r="BL20" s="751"/>
      <c r="BM20" s="752"/>
      <c r="BN20" s="752"/>
      <c r="BO20" s="753"/>
    </row>
    <row r="21" spans="1:67" s="4" customFormat="1" ht="32.25" customHeight="1">
      <c r="A21" s="745" t="s">
        <v>314</v>
      </c>
      <c r="B21" s="746"/>
      <c r="C21" s="746"/>
      <c r="D21" s="746"/>
      <c r="E21" s="746"/>
      <c r="F21" s="747"/>
      <c r="G21" s="99"/>
      <c r="H21" s="748" t="s">
        <v>315</v>
      </c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748"/>
      <c r="AL21" s="748"/>
      <c r="AM21" s="748"/>
      <c r="AN21" s="748"/>
      <c r="AO21" s="748"/>
      <c r="AP21" s="748"/>
      <c r="AQ21" s="748"/>
      <c r="AR21" s="748"/>
      <c r="AS21" s="748"/>
      <c r="AT21" s="748"/>
      <c r="AU21" s="748"/>
      <c r="AV21" s="748"/>
      <c r="AW21" s="748"/>
      <c r="AX21" s="748"/>
      <c r="AY21" s="748"/>
      <c r="AZ21" s="748"/>
      <c r="BA21" s="748"/>
      <c r="BB21" s="748"/>
      <c r="BC21" s="748"/>
      <c r="BD21" s="748"/>
      <c r="BE21" s="749"/>
      <c r="BF21" s="754">
        <f>IF(BF19=0,1,BF19/MAX(1,(BF19-BF20)))</f>
        <v>1</v>
      </c>
      <c r="BG21" s="755"/>
      <c r="BH21" s="755"/>
      <c r="BI21" s="755"/>
      <c r="BJ21" s="755"/>
      <c r="BK21" s="755"/>
      <c r="BL21" s="755"/>
      <c r="BM21" s="756"/>
      <c r="BN21" s="756"/>
      <c r="BO21" s="757"/>
    </row>
    <row r="22" ht="30" customHeight="1"/>
    <row r="23" spans="2:53" s="100" customFormat="1" ht="21" customHeight="1">
      <c r="B23" s="12" t="s">
        <v>316</v>
      </c>
      <c r="BA23" s="101"/>
    </row>
    <row r="24" spans="2:53" s="100" customFormat="1" ht="30" customHeight="1">
      <c r="B24" s="100" t="s">
        <v>317</v>
      </c>
      <c r="BA24" s="101">
        <f>IF(BF19=0,1,BF19/MAX(1,BF19-BF20))</f>
        <v>1</v>
      </c>
    </row>
    <row r="25" ht="99" customHeight="1"/>
    <row r="26" spans="6:90" ht="34.5" customHeight="1">
      <c r="F26" s="602" t="s">
        <v>363</v>
      </c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U26" s="180"/>
      <c r="AV26" s="180"/>
      <c r="AW26" s="180"/>
      <c r="AX26" s="180"/>
      <c r="AY26" s="180"/>
      <c r="AZ26" s="180"/>
      <c r="BA26" s="180" t="s">
        <v>364</v>
      </c>
      <c r="BB26" s="94"/>
      <c r="BC26" s="94"/>
      <c r="BD26" s="94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9"/>
      <c r="CE26" s="49"/>
      <c r="CF26" s="49"/>
      <c r="CG26" s="49"/>
      <c r="CH26" s="49"/>
      <c r="CI26" s="41"/>
      <c r="CJ26" s="49"/>
      <c r="CK26" s="49"/>
      <c r="CL26" s="49"/>
    </row>
    <row r="27" spans="5:72" ht="18.75">
      <c r="E27" s="594" t="s">
        <v>189</v>
      </c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594"/>
      <c r="AK27" s="594"/>
      <c r="AL27" s="594"/>
      <c r="AM27" s="594"/>
      <c r="AN27" s="594"/>
      <c r="AO27" s="594"/>
      <c r="AP27" s="594"/>
      <c r="AQ27" s="594"/>
      <c r="AR27" s="594"/>
      <c r="AS27" s="52"/>
      <c r="AW27" s="595" t="s">
        <v>190</v>
      </c>
      <c r="AX27" s="595"/>
      <c r="AY27" s="595"/>
      <c r="AZ27" s="595"/>
      <c r="BA27" s="595"/>
      <c r="BB27" s="102"/>
      <c r="BC27" s="102"/>
      <c r="BD27" s="102"/>
      <c r="BE27" s="103" t="s">
        <v>191</v>
      </c>
      <c r="BF27" s="103"/>
      <c r="BG27" s="103"/>
      <c r="BH27" s="103"/>
      <c r="BI27" s="103"/>
      <c r="BJ27" s="103"/>
      <c r="BK27" s="103"/>
      <c r="BL27" s="103"/>
      <c r="BM27" s="102"/>
      <c r="BN27" s="102"/>
      <c r="BO27" s="102"/>
      <c r="BP27" s="102"/>
      <c r="BQ27" s="102"/>
      <c r="BT27" s="31"/>
    </row>
  </sheetData>
  <sheetProtection/>
  <mergeCells count="21">
    <mergeCell ref="A8:BO8"/>
    <mergeCell ref="A11:BO11"/>
    <mergeCell ref="BX14:GE17"/>
    <mergeCell ref="A17:F17"/>
    <mergeCell ref="G17:BE17"/>
    <mergeCell ref="BF17:BO17"/>
    <mergeCell ref="A18:F18"/>
    <mergeCell ref="G18:BE18"/>
    <mergeCell ref="BF18:BO18"/>
    <mergeCell ref="A19:F19"/>
    <mergeCell ref="H19:BE19"/>
    <mergeCell ref="BF19:BO19"/>
    <mergeCell ref="E27:AR27"/>
    <mergeCell ref="AW27:BA27"/>
    <mergeCell ref="A20:F20"/>
    <mergeCell ref="H20:BE20"/>
    <mergeCell ref="F26:AS26"/>
    <mergeCell ref="BF20:BO20"/>
    <mergeCell ref="A21:F21"/>
    <mergeCell ref="H21:BE21"/>
    <mergeCell ref="BF21:BO21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L20"/>
  <sheetViews>
    <sheetView zoomScaleSheetLayoutView="100" zoomScalePageLayoutView="0" workbookViewId="0" topLeftCell="A4">
      <selection activeCell="DW13" sqref="DW13"/>
    </sheetView>
  </sheetViews>
  <sheetFormatPr defaultColWidth="0.875" defaultRowHeight="12.75"/>
  <cols>
    <col min="1" max="52" width="0.875" style="12" customWidth="1"/>
    <col min="53" max="53" width="15.625" style="12" customWidth="1"/>
    <col min="54" max="56" width="0.875" style="12" customWidth="1"/>
    <col min="57" max="57" width="16.875" style="12" customWidth="1"/>
    <col min="58" max="16384" width="0.875" style="12" customWidth="1"/>
  </cols>
  <sheetData>
    <row r="1" spans="1:67" s="4" customFormat="1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6" customFormat="1" ht="30" customHeight="1">
      <c r="A3" s="761" t="s">
        <v>318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1"/>
      <c r="BA3" s="761"/>
      <c r="BB3" s="761"/>
      <c r="BC3" s="761"/>
      <c r="BD3" s="761"/>
      <c r="BE3" s="761"/>
      <c r="BF3" s="761"/>
      <c r="BG3" s="761"/>
      <c r="BH3" s="761"/>
      <c r="BI3" s="761"/>
      <c r="BJ3" s="761"/>
      <c r="BK3" s="761"/>
      <c r="BL3" s="761"/>
      <c r="BM3" s="761"/>
      <c r="BN3" s="761"/>
      <c r="BO3" s="761"/>
    </row>
    <row r="4" spans="12:67" s="6" customFormat="1" ht="15.75">
      <c r="L4" s="87"/>
      <c r="M4" s="93" t="s">
        <v>305</v>
      </c>
      <c r="N4" s="87"/>
      <c r="O4" s="87"/>
      <c r="P4" s="87"/>
      <c r="Q4" s="87"/>
      <c r="R4" s="87"/>
      <c r="W4" s="94"/>
      <c r="X4" s="89"/>
      <c r="Y4" s="89"/>
      <c r="Z4" s="89"/>
      <c r="AA4" s="104" t="s">
        <v>368</v>
      </c>
      <c r="AB4" s="89"/>
      <c r="AC4" s="89"/>
      <c r="AD4" s="89"/>
      <c r="AE4" s="89"/>
      <c r="AF4" s="94"/>
      <c r="AG4" s="87"/>
      <c r="AH4" s="87"/>
      <c r="AI4" s="87"/>
      <c r="AJ4" s="87"/>
      <c r="AS4" s="87"/>
      <c r="AT4" s="87"/>
      <c r="AU4" s="87"/>
      <c r="AV4" s="87"/>
      <c r="AW4" s="87"/>
      <c r="AX4" s="87"/>
      <c r="AY4" s="87"/>
      <c r="AZ4" s="87"/>
      <c r="BL4" s="87"/>
      <c r="BM4" s="87"/>
      <c r="BN4" s="87"/>
      <c r="BO4" s="87"/>
    </row>
    <row r="5" spans="1:67" s="6" customFormat="1" ht="3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7"/>
    </row>
    <row r="6" spans="2:67" s="4" customFormat="1" ht="20.2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 t="s">
        <v>351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</row>
    <row r="7" spans="2:67" s="4" customFormat="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05" t="s">
        <v>307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6"/>
      <c r="BM7" s="106"/>
      <c r="BN7" s="106"/>
      <c r="BO7" s="106"/>
    </row>
    <row r="8" spans="1:67" s="4" customFormat="1" ht="6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8"/>
    </row>
    <row r="9" spans="1:67" s="4" customFormat="1" ht="30.75" customHeight="1">
      <c r="A9" s="299" t="s">
        <v>308</v>
      </c>
      <c r="B9" s="295"/>
      <c r="C9" s="295"/>
      <c r="D9" s="295"/>
      <c r="E9" s="295"/>
      <c r="F9" s="295"/>
      <c r="G9" s="295" t="s">
        <v>205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9" t="s">
        <v>309</v>
      </c>
      <c r="BG9" s="299"/>
      <c r="BH9" s="299"/>
      <c r="BI9" s="299"/>
      <c r="BJ9" s="295"/>
      <c r="BK9" s="295"/>
      <c r="BL9" s="295"/>
      <c r="BM9" s="295"/>
      <c r="BN9" s="295"/>
      <c r="BO9" s="295"/>
    </row>
    <row r="10" spans="1:67" s="4" customFormat="1" ht="15">
      <c r="A10" s="759">
        <v>1</v>
      </c>
      <c r="B10" s="759"/>
      <c r="C10" s="759"/>
      <c r="D10" s="759"/>
      <c r="E10" s="759"/>
      <c r="F10" s="759"/>
      <c r="G10" s="758">
        <v>2</v>
      </c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758"/>
      <c r="AJ10" s="758"/>
      <c r="AK10" s="758"/>
      <c r="AL10" s="758"/>
      <c r="AM10" s="758"/>
      <c r="AN10" s="758"/>
      <c r="AO10" s="758"/>
      <c r="AP10" s="758"/>
      <c r="AQ10" s="758"/>
      <c r="AR10" s="758"/>
      <c r="AS10" s="758"/>
      <c r="AT10" s="758"/>
      <c r="AU10" s="758"/>
      <c r="AV10" s="758"/>
      <c r="AW10" s="758"/>
      <c r="AX10" s="758"/>
      <c r="AY10" s="758"/>
      <c r="AZ10" s="758"/>
      <c r="BA10" s="758"/>
      <c r="BB10" s="758"/>
      <c r="BC10" s="758"/>
      <c r="BD10" s="758"/>
      <c r="BE10" s="758"/>
      <c r="BF10" s="759">
        <v>3</v>
      </c>
      <c r="BG10" s="759"/>
      <c r="BH10" s="759"/>
      <c r="BI10" s="759"/>
      <c r="BJ10" s="759"/>
      <c r="BK10" s="759"/>
      <c r="BL10" s="759"/>
      <c r="BM10" s="759"/>
      <c r="BN10" s="759"/>
      <c r="BO10" s="759"/>
    </row>
    <row r="11" spans="1:67" s="4" customFormat="1" ht="69" customHeight="1">
      <c r="A11" s="759" t="s">
        <v>310</v>
      </c>
      <c r="B11" s="759"/>
      <c r="C11" s="759"/>
      <c r="D11" s="759"/>
      <c r="E11" s="759"/>
      <c r="F11" s="745"/>
      <c r="G11" s="99"/>
      <c r="H11" s="763" t="s">
        <v>319</v>
      </c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  <c r="AN11" s="763"/>
      <c r="AO11" s="763"/>
      <c r="AP11" s="763"/>
      <c r="AQ11" s="763"/>
      <c r="AR11" s="763"/>
      <c r="AS11" s="763"/>
      <c r="AT11" s="763"/>
      <c r="AU11" s="763"/>
      <c r="AV11" s="763"/>
      <c r="AW11" s="763"/>
      <c r="AX11" s="763"/>
      <c r="AY11" s="763"/>
      <c r="AZ11" s="763"/>
      <c r="BA11" s="763"/>
      <c r="BB11" s="763"/>
      <c r="BC11" s="763"/>
      <c r="BD11" s="763"/>
      <c r="BE11" s="764"/>
      <c r="BF11" s="750">
        <v>1</v>
      </c>
      <c r="BG11" s="751"/>
      <c r="BH11" s="751"/>
      <c r="BI11" s="751"/>
      <c r="BJ11" s="751"/>
      <c r="BK11" s="751"/>
      <c r="BL11" s="751"/>
      <c r="BM11" s="752"/>
      <c r="BN11" s="752"/>
      <c r="BO11" s="753"/>
    </row>
    <row r="12" spans="1:67" s="4" customFormat="1" ht="81.75" customHeight="1">
      <c r="A12" s="759" t="s">
        <v>312</v>
      </c>
      <c r="B12" s="759"/>
      <c r="C12" s="759"/>
      <c r="D12" s="759"/>
      <c r="E12" s="759"/>
      <c r="F12" s="745"/>
      <c r="G12" s="99"/>
      <c r="H12" s="763" t="s">
        <v>320</v>
      </c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3"/>
      <c r="AK12" s="763"/>
      <c r="AL12" s="763"/>
      <c r="AM12" s="763"/>
      <c r="AN12" s="763"/>
      <c r="AO12" s="763"/>
      <c r="AP12" s="763"/>
      <c r="AQ12" s="763"/>
      <c r="AR12" s="763"/>
      <c r="AS12" s="763"/>
      <c r="AT12" s="763"/>
      <c r="AU12" s="763"/>
      <c r="AV12" s="763"/>
      <c r="AW12" s="763"/>
      <c r="AX12" s="763"/>
      <c r="AY12" s="763"/>
      <c r="AZ12" s="763"/>
      <c r="BA12" s="763"/>
      <c r="BB12" s="763"/>
      <c r="BC12" s="763"/>
      <c r="BD12" s="763"/>
      <c r="BE12" s="764"/>
      <c r="BF12" s="750">
        <v>1</v>
      </c>
      <c r="BG12" s="751"/>
      <c r="BH12" s="751"/>
      <c r="BI12" s="751"/>
      <c r="BJ12" s="751"/>
      <c r="BK12" s="751"/>
      <c r="BL12" s="751"/>
      <c r="BM12" s="752"/>
      <c r="BN12" s="752"/>
      <c r="BO12" s="753"/>
    </row>
    <row r="13" spans="1:67" s="4" customFormat="1" ht="37.5" customHeight="1">
      <c r="A13" s="759" t="s">
        <v>314</v>
      </c>
      <c r="B13" s="759"/>
      <c r="C13" s="759"/>
      <c r="D13" s="759"/>
      <c r="E13" s="759"/>
      <c r="F13" s="745"/>
      <c r="G13" s="99"/>
      <c r="H13" s="763" t="s">
        <v>321</v>
      </c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3"/>
      <c r="AK13" s="763"/>
      <c r="AL13" s="763"/>
      <c r="AM13" s="763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4"/>
      <c r="BF13" s="754">
        <f>IF(BF11=0,1,BF11/MAX(1,(BF11-BF12)))</f>
        <v>1</v>
      </c>
      <c r="BG13" s="755"/>
      <c r="BH13" s="755"/>
      <c r="BI13" s="755"/>
      <c r="BJ13" s="755"/>
      <c r="BK13" s="755"/>
      <c r="BL13" s="755"/>
      <c r="BM13" s="756"/>
      <c r="BN13" s="756"/>
      <c r="BO13" s="757"/>
    </row>
    <row r="14" ht="30" customHeight="1"/>
    <row r="15" spans="2:67" ht="19.5" customHeight="1">
      <c r="B15" s="107" t="s">
        <v>322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8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</row>
    <row r="16" spans="2:67" ht="19.5" customHeight="1">
      <c r="B16" s="12" t="s">
        <v>323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8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</row>
    <row r="17" spans="2:53" s="100" customFormat="1" ht="30" customHeight="1">
      <c r="B17" s="100" t="s">
        <v>324</v>
      </c>
      <c r="BA17" s="101">
        <f>IF(BF11=0,1,BF11/MAX(1,BF11-BF12))</f>
        <v>1</v>
      </c>
    </row>
    <row r="18" ht="99" customHeight="1"/>
    <row r="19" spans="6:90" ht="34.5" customHeight="1">
      <c r="F19" s="602" t="s">
        <v>363</v>
      </c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U19" s="180"/>
      <c r="AV19" s="180"/>
      <c r="AW19" s="180"/>
      <c r="AX19" s="180"/>
      <c r="AY19" s="180"/>
      <c r="AZ19" s="180"/>
      <c r="BA19" s="180" t="s">
        <v>364</v>
      </c>
      <c r="BB19" s="94"/>
      <c r="BC19" s="94"/>
      <c r="BD19" s="94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9"/>
      <c r="CE19" s="49"/>
      <c r="CF19" s="49"/>
      <c r="CG19" s="49"/>
      <c r="CH19" s="49"/>
      <c r="CI19" s="41"/>
      <c r="CJ19" s="49"/>
      <c r="CK19" s="49"/>
      <c r="CL19" s="49"/>
    </row>
    <row r="20" spans="5:72" ht="18.75">
      <c r="E20" s="594" t="s">
        <v>189</v>
      </c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2"/>
      <c r="AW20" s="595" t="s">
        <v>190</v>
      </c>
      <c r="AX20" s="595"/>
      <c r="AY20" s="595"/>
      <c r="AZ20" s="595"/>
      <c r="BA20" s="595"/>
      <c r="BB20" s="102"/>
      <c r="BC20" s="102"/>
      <c r="BD20" s="102"/>
      <c r="BE20" s="103" t="s">
        <v>191</v>
      </c>
      <c r="BF20" s="103"/>
      <c r="BG20" s="103"/>
      <c r="BH20" s="103"/>
      <c r="BI20" s="103"/>
      <c r="BJ20" s="103"/>
      <c r="BK20" s="103"/>
      <c r="BL20" s="103"/>
      <c r="BM20" s="102"/>
      <c r="BN20" s="102"/>
      <c r="BO20" s="102"/>
      <c r="BP20" s="102"/>
      <c r="BQ20" s="102"/>
      <c r="BT20" s="31"/>
    </row>
  </sheetData>
  <sheetProtection/>
  <mergeCells count="19">
    <mergeCell ref="A10:F10"/>
    <mergeCell ref="G10:BE10"/>
    <mergeCell ref="BF11:BO11"/>
    <mergeCell ref="BF12:BO12"/>
    <mergeCell ref="A13:F13"/>
    <mergeCell ref="H13:BE13"/>
    <mergeCell ref="BF13:BO13"/>
    <mergeCell ref="A11:F11"/>
    <mergeCell ref="H11:BE11"/>
    <mergeCell ref="A3:BO3"/>
    <mergeCell ref="A9:F9"/>
    <mergeCell ref="G9:BE9"/>
    <mergeCell ref="BF9:BO9"/>
    <mergeCell ref="E20:AR20"/>
    <mergeCell ref="AW20:BA20"/>
    <mergeCell ref="F19:AS19"/>
    <mergeCell ref="A12:F12"/>
    <mergeCell ref="H12:BE12"/>
    <mergeCell ref="BF10:BO10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oge.rtb</cp:lastModifiedBy>
  <cp:lastPrinted>2019-04-03T07:18:38Z</cp:lastPrinted>
  <dcterms:created xsi:type="dcterms:W3CDTF">2011-11-28T09:47:50Z</dcterms:created>
  <dcterms:modified xsi:type="dcterms:W3CDTF">2020-03-17T09:43:38Z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